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Μπάμπης\Desktop\ΝΟΣΟΚΟΜΕΙΟ 1\ΠΡΟΣΩΡΙΝΟΙ ΠΙΝΑΚΕΣ ΔΙΑΓΩΝΙΣΜΟΥ ΙΔΑΧ\"/>
    </mc:Choice>
  </mc:AlternateContent>
  <xr:revisionPtr revIDLastSave="0" documentId="13_ncr:1_{B891BAFB-BF4B-4163-8098-B52E859AB604}" xr6:coauthVersionLast="38" xr6:coauthVersionMax="38" xr10:uidLastSave="{00000000-0000-0000-0000-000000000000}"/>
  <bookViews>
    <workbookView xWindow="120" yWindow="12" windowWidth="19032" windowHeight="12012" xr2:uid="{00000000-000D-0000-FFFF-FFFF00000000}"/>
  </bookViews>
  <sheets>
    <sheet name="ΓΕΝ. ΚΑΤΑΤΑΞΗ ΜΕ ΕΜΠΕΙΡΙΑ" sheetId="4" r:id="rId1"/>
    <sheet name="ΓΕΝ. ΚΑΤΑΤΑΞΗ Χ. ΕΜΠΕΙΡΙΑ" sheetId="7" r:id="rId2"/>
    <sheet name="ΑΠΟΡΡΙΠΤΕΟΙ" sheetId="6" r:id="rId3"/>
    <sheet name="ΓΕΝ. ΚΑΤΑΤΑΞΗ ΠΟΛ. Χ. ΕΜΠΕΙΡΙΑ" sheetId="8" r:id="rId4"/>
    <sheet name="ΠΡΟΣΛΗΠΤΕΟΙ" sheetId="10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4" l="1"/>
  <c r="K5" i="4"/>
  <c r="N5" i="4"/>
  <c r="P5" i="4"/>
  <c r="R5" i="4"/>
  <c r="T5" i="4"/>
  <c r="V5" i="4"/>
  <c r="X5" i="4"/>
  <c r="Z5" i="4"/>
  <c r="AB5" i="4"/>
  <c r="AD5" i="4"/>
  <c r="AF5" i="4"/>
  <c r="AG5" i="4"/>
  <c r="H6" i="4"/>
  <c r="K6" i="4"/>
  <c r="N6" i="4"/>
  <c r="P6" i="4"/>
  <c r="R6" i="4"/>
  <c r="T6" i="4"/>
  <c r="V6" i="4"/>
  <c r="X6" i="4"/>
  <c r="Z6" i="4"/>
  <c r="AB6" i="4"/>
  <c r="AD6" i="4"/>
  <c r="AF6" i="4"/>
  <c r="AG6" i="4"/>
  <c r="H7" i="4"/>
  <c r="K7" i="4"/>
  <c r="N7" i="4"/>
  <c r="P7" i="4"/>
  <c r="R7" i="4"/>
  <c r="T7" i="4"/>
  <c r="V7" i="4"/>
  <c r="X7" i="4"/>
  <c r="Z7" i="4"/>
  <c r="AB7" i="4"/>
  <c r="AD7" i="4"/>
  <c r="AF7" i="4"/>
  <c r="AG7" i="4"/>
  <c r="H8" i="4"/>
  <c r="K8" i="4"/>
  <c r="N8" i="4"/>
  <c r="P8" i="4"/>
  <c r="R8" i="4"/>
  <c r="T8" i="4"/>
  <c r="V8" i="4"/>
  <c r="X8" i="4"/>
  <c r="Z8" i="4"/>
  <c r="AB8" i="4"/>
  <c r="AD8" i="4"/>
  <c r="AF8" i="4"/>
  <c r="AG8" i="4"/>
  <c r="H9" i="4"/>
  <c r="K9" i="4"/>
  <c r="N9" i="4"/>
  <c r="P9" i="4"/>
  <c r="R9" i="4"/>
  <c r="T9" i="4"/>
  <c r="V9" i="4"/>
  <c r="X9" i="4"/>
  <c r="Z9" i="4"/>
  <c r="AB9" i="4"/>
  <c r="AD9" i="4"/>
  <c r="AF9" i="4"/>
  <c r="AG9" i="4"/>
  <c r="H10" i="4"/>
  <c r="K10" i="4"/>
  <c r="N10" i="4"/>
  <c r="P10" i="4"/>
  <c r="R10" i="4"/>
  <c r="T10" i="4"/>
  <c r="V10" i="4"/>
  <c r="X10" i="4"/>
  <c r="Z10" i="4"/>
  <c r="AB10" i="4"/>
  <c r="AD10" i="4"/>
  <c r="AF10" i="4"/>
  <c r="AG10" i="4"/>
  <c r="H11" i="4"/>
  <c r="K11" i="4"/>
  <c r="N11" i="4"/>
  <c r="P11" i="4"/>
  <c r="R11" i="4"/>
  <c r="T11" i="4"/>
  <c r="V11" i="4"/>
  <c r="X11" i="4"/>
  <c r="Z11" i="4"/>
  <c r="AB11" i="4"/>
  <c r="AD11" i="4"/>
  <c r="AF11" i="4"/>
  <c r="AG11" i="4"/>
  <c r="H12" i="4"/>
  <c r="K12" i="4"/>
  <c r="N12" i="4"/>
  <c r="P12" i="4"/>
  <c r="R12" i="4"/>
  <c r="T12" i="4"/>
  <c r="V12" i="4"/>
  <c r="X12" i="4"/>
  <c r="Z12" i="4"/>
  <c r="AB12" i="4"/>
  <c r="AD12" i="4"/>
  <c r="AF12" i="4"/>
  <c r="AG12" i="4"/>
  <c r="H13" i="4"/>
  <c r="K13" i="4"/>
  <c r="N13" i="4"/>
  <c r="P13" i="4"/>
  <c r="R13" i="4"/>
  <c r="T13" i="4"/>
  <c r="V13" i="4"/>
  <c r="X13" i="4"/>
  <c r="Z13" i="4"/>
  <c r="AB13" i="4"/>
  <c r="AD13" i="4"/>
  <c r="AF13" i="4"/>
  <c r="AG13" i="4"/>
  <c r="H14" i="4"/>
  <c r="K14" i="4"/>
  <c r="N14" i="4"/>
  <c r="P14" i="4"/>
  <c r="R14" i="4"/>
  <c r="T14" i="4"/>
  <c r="V14" i="4"/>
  <c r="X14" i="4"/>
  <c r="Z14" i="4"/>
  <c r="AB14" i="4"/>
  <c r="AD14" i="4"/>
  <c r="AF14" i="4"/>
  <c r="AG14" i="4"/>
  <c r="H4" i="4"/>
  <c r="N4" i="4"/>
  <c r="P4" i="4"/>
  <c r="R4" i="4"/>
  <c r="T4" i="4"/>
  <c r="X4" i="4"/>
  <c r="Z4" i="4"/>
  <c r="AD4" i="4"/>
  <c r="AF4" i="4"/>
  <c r="V4" i="4"/>
  <c r="AB4" i="4"/>
  <c r="AG4" i="4"/>
  <c r="K4" i="4"/>
  <c r="A6" i="7"/>
  <c r="A7" i="7"/>
  <c r="A8" i="7"/>
  <c r="A9" i="7"/>
  <c r="A10" i="7"/>
  <c r="A11" i="7"/>
  <c r="A12" i="7"/>
  <c r="A13" i="7"/>
  <c r="A14" i="7"/>
  <c r="A5" i="7"/>
  <c r="H4" i="7"/>
  <c r="N4" i="7"/>
  <c r="P4" i="7"/>
  <c r="R4" i="7"/>
  <c r="T4" i="7"/>
  <c r="X4" i="7"/>
  <c r="Z4" i="7"/>
  <c r="AD4" i="7"/>
  <c r="AF4" i="7"/>
  <c r="V4" i="7"/>
  <c r="AB4" i="7"/>
  <c r="AG4" i="7"/>
  <c r="K4" i="7"/>
  <c r="F4" i="6"/>
  <c r="H5" i="10"/>
  <c r="N5" i="10"/>
  <c r="P5" i="10"/>
  <c r="R5" i="10"/>
  <c r="T5" i="10"/>
  <c r="X5" i="10"/>
  <c r="Z5" i="10"/>
  <c r="AD5" i="10"/>
  <c r="AF5" i="10"/>
  <c r="V5" i="10"/>
  <c r="AB5" i="10"/>
  <c r="AG5" i="10"/>
  <c r="K5" i="10"/>
  <c r="H7" i="10"/>
  <c r="N7" i="10"/>
  <c r="P7" i="10"/>
  <c r="R7" i="10"/>
  <c r="T7" i="10"/>
  <c r="X7" i="10"/>
  <c r="Z7" i="10"/>
  <c r="AD7" i="10"/>
  <c r="AF7" i="10"/>
  <c r="V7" i="10"/>
  <c r="AB7" i="10"/>
  <c r="AG7" i="10"/>
  <c r="K7" i="10"/>
  <c r="H4" i="8"/>
  <c r="N4" i="8"/>
  <c r="P4" i="8"/>
  <c r="R4" i="8"/>
  <c r="T4" i="8"/>
  <c r="X4" i="8"/>
  <c r="Z4" i="8"/>
  <c r="AD4" i="8"/>
  <c r="AF4" i="8"/>
  <c r="V4" i="8"/>
  <c r="AB4" i="8"/>
  <c r="AG4" i="8"/>
  <c r="K4" i="8"/>
  <c r="H8" i="7"/>
  <c r="N8" i="7"/>
  <c r="P8" i="7"/>
  <c r="R8" i="7"/>
  <c r="T8" i="7"/>
  <c r="X8" i="7"/>
  <c r="Z8" i="7"/>
  <c r="AD8" i="7"/>
  <c r="AF8" i="7"/>
  <c r="V8" i="7"/>
  <c r="AB8" i="7"/>
  <c r="AG8" i="7"/>
  <c r="K8" i="7"/>
  <c r="H5" i="7"/>
  <c r="N5" i="7"/>
  <c r="P5" i="7"/>
  <c r="R5" i="7"/>
  <c r="T5" i="7"/>
  <c r="X5" i="7"/>
  <c r="Z5" i="7"/>
  <c r="AD5" i="7"/>
  <c r="AF5" i="7"/>
  <c r="V5" i="7"/>
  <c r="AB5" i="7"/>
  <c r="AG5" i="7"/>
  <c r="K5" i="7"/>
  <c r="H14" i="7"/>
  <c r="N14" i="7"/>
  <c r="P14" i="7"/>
  <c r="R14" i="7"/>
  <c r="T14" i="7"/>
  <c r="X14" i="7"/>
  <c r="Z14" i="7"/>
  <c r="AD14" i="7"/>
  <c r="AF14" i="7"/>
  <c r="V14" i="7"/>
  <c r="AB14" i="7"/>
  <c r="AG14" i="7"/>
  <c r="K14" i="7"/>
  <c r="H11" i="7"/>
  <c r="N11" i="7"/>
  <c r="P11" i="7"/>
  <c r="R11" i="7"/>
  <c r="T11" i="7"/>
  <c r="X11" i="7"/>
  <c r="Z11" i="7"/>
  <c r="AD11" i="7"/>
  <c r="AF11" i="7"/>
  <c r="V11" i="7"/>
  <c r="AB11" i="7"/>
  <c r="AG11" i="7"/>
  <c r="K11" i="7"/>
  <c r="H12" i="7"/>
  <c r="N12" i="7"/>
  <c r="P12" i="7"/>
  <c r="R12" i="7"/>
  <c r="T12" i="7"/>
  <c r="X12" i="7"/>
  <c r="Z12" i="7"/>
  <c r="AD12" i="7"/>
  <c r="AF12" i="7"/>
  <c r="V12" i="7"/>
  <c r="AB12" i="7"/>
  <c r="AG12" i="7"/>
  <c r="K12" i="7"/>
  <c r="H7" i="7"/>
  <c r="N7" i="7"/>
  <c r="P7" i="7"/>
  <c r="R7" i="7"/>
  <c r="T7" i="7"/>
  <c r="X7" i="7"/>
  <c r="Z7" i="7"/>
  <c r="AD7" i="7"/>
  <c r="AF7" i="7"/>
  <c r="V7" i="7"/>
  <c r="AB7" i="7"/>
  <c r="AG7" i="7"/>
  <c r="K7" i="7"/>
  <c r="H10" i="7"/>
  <c r="N10" i="7"/>
  <c r="P10" i="7"/>
  <c r="R10" i="7"/>
  <c r="T10" i="7"/>
  <c r="X10" i="7"/>
  <c r="Z10" i="7"/>
  <c r="AD10" i="7"/>
  <c r="AF10" i="7"/>
  <c r="V10" i="7"/>
  <c r="AB10" i="7"/>
  <c r="AG10" i="7"/>
  <c r="K10" i="7"/>
  <c r="H13" i="7"/>
  <c r="N13" i="7"/>
  <c r="P13" i="7"/>
  <c r="R13" i="7"/>
  <c r="T13" i="7"/>
  <c r="X13" i="7"/>
  <c r="Z13" i="7"/>
  <c r="AD13" i="7"/>
  <c r="AF13" i="7"/>
  <c r="V13" i="7"/>
  <c r="AB13" i="7"/>
  <c r="AG13" i="7"/>
  <c r="K13" i="7"/>
  <c r="H9" i="7"/>
  <c r="N9" i="7"/>
  <c r="P9" i="7"/>
  <c r="R9" i="7"/>
  <c r="T9" i="7"/>
  <c r="X9" i="7"/>
  <c r="Z9" i="7"/>
  <c r="AD9" i="7"/>
  <c r="AF9" i="7"/>
  <c r="V9" i="7"/>
  <c r="AB9" i="7"/>
  <c r="AG9" i="7"/>
  <c r="K9" i="7"/>
  <c r="H6" i="7"/>
  <c r="N6" i="7"/>
  <c r="P6" i="7"/>
  <c r="R6" i="7"/>
  <c r="T6" i="7"/>
  <c r="X6" i="7"/>
  <c r="Z6" i="7"/>
  <c r="AD6" i="7"/>
  <c r="AF6" i="7"/>
  <c r="V6" i="7"/>
  <c r="AB6" i="7"/>
  <c r="AG6" i="7"/>
  <c r="K6" i="7"/>
  <c r="I4" i="6"/>
</calcChain>
</file>

<file path=xl/sharedStrings.xml><?xml version="1.0" encoding="utf-8"?>
<sst xmlns="http://schemas.openxmlformats.org/spreadsheetml/2006/main" count="498" uniqueCount="78">
  <si>
    <t>ΤΥΠΙΚΑ ΠΡΟΣΟΝΤΑ</t>
  </si>
  <si>
    <t>Α/Α</t>
  </si>
  <si>
    <t>ΑΡΙΣΤΗ</t>
  </si>
  <si>
    <t>ΚΑΛΗ</t>
  </si>
  <si>
    <t>ΜΟΡΙΑ</t>
  </si>
  <si>
    <t>ΝΑΙ</t>
  </si>
  <si>
    <t>ΠΟΛΥ ΚΑΛΗ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</si>
  <si>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</si>
  <si>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</si>
  <si>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</si>
  <si>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</si>
  <si>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</si>
  <si>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</si>
  <si>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</si>
  <si>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ΒΕΒΑΙΩΣΗ ΙΑΤΡΙΚΟΥ ΣΥΛΛΟΓΟΥ (κωδ. 123)</t>
  </si>
  <si>
    <t>ΑΔΕΙΑ ΑΣΚΗΣΗΣ ΟΔΟΝΤΙΑΤΡΙΚΟΥ ΕΠΑΓΓΕΛΜΑΤΟΣ (κωδ. 115)</t>
  </si>
  <si>
    <t>ΤΙΤΛΟΣ ΣΠΟΥΔΩΝ (κωδ. 002)</t>
  </si>
  <si>
    <t>ΜΕΤΑΠΤΥΧΙΑΚΟΣ ΤΙΤΛΟΣ ΣΤΟ ΓΝΩΣΤΙΚΟ ΑΝΤΙΚΕΙΜΕΝΟ (κωδ. 201)</t>
  </si>
  <si>
    <t>ΜΕΤΑΠΤΥΧΙΑΚΟΣ ΤΙΤΛΟΣ ΣΕ ΑΛΛΟ ΓΝΩΣΤΙΚΟ ΑΝΤΙΚΕΙΜΕΝΟ (κωδ. 202)</t>
  </si>
  <si>
    <t>ΔΙΔΑΚΤΟΡΙΚΟΣ ΤΙΤΛΟΣ ΣΤΟ ΓΝΩΣΤΙΚΟ ΑΝΤΙΚΕΙΜΕΝΟ (κωδ. 203)</t>
  </si>
  <si>
    <t>ΔΙΔΑΚΤΟΡΙΚΟΣ ΤΙΤΛΟΣ ΣΕ ΑΛΛΟ ΓΝΩΣΤΙΚΟ ΑΝΤΙΚΕΙΜΕΝΟ (κωδ. 204)</t>
  </si>
  <si>
    <t>ΓΝΩΣΗ ΔΕΥΤΕΡΗΣ ΞΕΝΗΣ ΓΛΩΣΣΑΣ (κωδ. 205)</t>
  </si>
  <si>
    <t>ΓΝΩΣΗ ΤΡΙΤΗΣ ΞΕΝΗΣ ΓΛΩΣΣΑΣ (κωδ. 206)</t>
  </si>
  <si>
    <t>ΓΝΩΣΗ ΑΓΓΛΙΚΗΣ ΓΛΩΣΣΑΣ (κωδ. 207)</t>
  </si>
  <si>
    <t>ΔΕΥΤΕΡΟΣ ΤΙΤΛΟΣ ΣΠΟΥΔΩΝ ΣΤΟ ΓΝΩΣΤΙΚΟ ΑΝΤΙΚΕΙΜΕΝΟ (κωδ. 208)</t>
  </si>
  <si>
    <t>ΕΜΠΕΙΡΙΑ ΣΕ Β/ΘΜΙΟ Ή Γ/ΘΜΙΟ ΝΟΣΗΛΕΥΤΙΚΟ ΙΔΡΥΜΑ (έως και 24 μήνες) (κωδ. 211)</t>
  </si>
  <si>
    <t>ΕΜΠΕΙΡΙΑ ΣΤΟ ΑΝΤΙΚΕΙΜΕΝΟ (έως και 84 μήνες) (κωδ. 212)</t>
  </si>
  <si>
    <t>ΠΡΟΣΘΕΤΑ - ΜΟΡΙΟΔΟΤΟΥΜΕΝΑ ΠΡΟΣΟΝΤΑ</t>
  </si>
  <si>
    <t>ΑΡΙΘΜΟΣ ΠΡΩΤΟΚΟΛΛΟΥ ΑΙΤΗΣΗΣ</t>
  </si>
  <si>
    <t>2420/02-10-2018</t>
  </si>
  <si>
    <t>ΑΝΑΣΤΑΣΟΠΟΥΛΟΥ</t>
  </si>
  <si>
    <t>ΑΛΕΞΑΝΔΡΑ</t>
  </si>
  <si>
    <t>793/26-09-2018</t>
  </si>
  <si>
    <t>ΑΠΟΣΤΟΛΟΥ</t>
  </si>
  <si>
    <t>ΔΗΜΗΤΡΑ</t>
  </si>
  <si>
    <t>826/27-09-2018</t>
  </si>
  <si>
    <t>ΚΑΒΒΑΛΟΣ</t>
  </si>
  <si>
    <t>ΠΑΝΑΓΙΩΤΗΣ-ΕΜΜΑΝΟΥΗΛ</t>
  </si>
  <si>
    <t>1304/28-09-2018</t>
  </si>
  <si>
    <t>ΚΑΝΙΟΣ</t>
  </si>
  <si>
    <t>ΗΛΙΑΣ</t>
  </si>
  <si>
    <t>2189/01-10-2018</t>
  </si>
  <si>
    <t>ΚΕΣΙΔΟΥ</t>
  </si>
  <si>
    <t>ΛΥΔΙΑ</t>
  </si>
  <si>
    <t>1093/28-09-2018</t>
  </si>
  <si>
    <t>ΛΑΖΑΡΙΔΗΣ</t>
  </si>
  <si>
    <t>ΓΕΩΡΓΙΟΣ</t>
  </si>
  <si>
    <t>2490/02-10-2018</t>
  </si>
  <si>
    <t>1485/01-10-2018</t>
  </si>
  <si>
    <t>ΠΑΠΑΚΩΝΣΤΑΝΤΙΝΟΥ</t>
  </si>
  <si>
    <t>ΑΛΕΞΑΝΔΡΟΣ</t>
  </si>
  <si>
    <t>2158/01-10-2018</t>
  </si>
  <si>
    <t>ΠΑΣΟΗ</t>
  </si>
  <si>
    <t>ΕΛΙΣΑΒΕΤ</t>
  </si>
  <si>
    <t>2230/01-10-2018</t>
  </si>
  <si>
    <t>2260/01-10-2018</t>
  </si>
  <si>
    <t>ΦΑΡΔΗ</t>
  </si>
  <si>
    <t>ΑΝΑΣΤΑΣΙΑ</t>
  </si>
  <si>
    <t>2365/02-10-2018</t>
  </si>
  <si>
    <t>ΧΛΙΑΡΑ</t>
  </si>
  <si>
    <t>ΣΤΥΛΙΑΝΗ</t>
  </si>
  <si>
    <t>ΤAΦΑΚΗΣ</t>
  </si>
  <si>
    <t>ΠΑΡΑΤΗΡΗΣΕΙΣ</t>
  </si>
  <si>
    <t>4 ΤΕΛΕΥΤΑΙΑ ΨΗΦΙΑ ΑΔΤ</t>
  </si>
  <si>
    <t>0610</t>
  </si>
  <si>
    <t>4 ΤΕΛΕΥΤΑΙΑ ΣΤΟΙΧΕΙΑ ΑΔΤ</t>
  </si>
  <si>
    <t>0290</t>
  </si>
  <si>
    <t>0698</t>
  </si>
  <si>
    <t>Α) Μία θέση Με Γενική Εμπειρία</t>
  </si>
  <si>
    <t>Β) Μία θέση Πολυτέκνου ή Τέκνου Πολυτέκνου Χωρίς Εμπειρία</t>
  </si>
  <si>
    <t>ΑΙΤΙΟΛΟΓΙΑ ΑΠΟΡΡΙΨΗΣ</t>
  </si>
  <si>
    <t>ΠΕ15 - ΟΔΟΝΤΙΑΤΡΟΙ
ΠΡΟΣΩΡΙΝΟΣ ΠΙΝΑΚΑΣ ΑΠΟΡΡΙΠΤΕΩΝ</t>
  </si>
  <si>
    <t>ΠΕ15 - ΟΔΟΝΤΙΑΤΡΟΙ
ΠΡΟΣΩΡΙΝΟΣ ΠΙΝΑΚΑΣ ΓΕΝΙΚΗΣ ΚΑΤΑΤΑΞΗΣ ΧΩΡΙΣ ΓΕΝΙΚΗ ΕΜΠΕΙΡΙΑ</t>
  </si>
  <si>
    <t>ΠΕ15 - ΟΔΟΝΤΙΑΤΡΟΙ
ΠΡΟΣΩΡΙΝΟΣ ΠΙΝΑΚΑΣ ΓΕΝΙΚΗΣ ΚΑΤΑΤΑΞΗΣ ΜΕ ΓΕΝΙΚΗ ΕΜΠΕΙΡΙΑ</t>
  </si>
  <si>
    <t>ΠΕ15 - ΟΔΟΝΤΙΑΤΡΟΙ
ΠΡΟΣΩΡΙΝΟΣ ΠΙΝΑΚΑΣ ΠΟΛΥΤΕΚΝΩΝ ΚΑΙ ΤΕΚΝΩΝ ΠΟΛΥΤΕΚΩΝ ΧΩΡΙΣ ΓΕΝΙΚΗ ΕΜΠΕΙΡΙΑ</t>
  </si>
  <si>
    <t>ΠΕ15 - ΟΔΟΝΤΙΑΤΡΟΙ
ΠΡΟΣΩΡΙΝΟΣ ΠΙΝΑΚΑΣ ΠΡΟΣΛΗΠΤΕΩΝ
1 ΓΕΝΙΚΗ ΘΕΣΗ ΜΕ ΓΕΝΙΚΗ ΕΜΠΕΙΡΙΑ ΚΑΙ 1 ΘΕΣΗ ΠΟΛΥΤΕΚΝΩΝ ΚΑΙ ΤΕΚΝΩΝ ΠΟΛΥΤΕΚΝΩΝ ΧΩΡΙΣ ΓΕΝΙΚΗ ΕΜΠΕΙΡΙΑ</t>
  </si>
  <si>
    <t>002</t>
  </si>
  <si>
    <t>ΕΝΤΟΠΙΟΤΗΤΑ
ΤΕΚΝΟ ΠΟΛΥΤΕΚΝΩΝ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</si>
</sst>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49" fontId="0" fillId="2" borderId="1" xfId="0" applyNumberForma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0" fontId="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4"/>
  <sheetViews>
    <sheetView tabSelected="1" workbookViewId="0">
      <pane xSplit="5" topLeftCell="F1" activePane="topRight" state="frozen"/>
      <selection pane="topRight" activeCell="AH4" sqref="AH4"/>
    </sheetView>
  </sheetViews>
  <sheetFormatPr defaultColWidth="9.109375" defaultRowHeight="14.4" x14ac:dyDescent="0.3"/>
  <cols>
    <col min="1" max="1" width="4.44140625" style="1" customWidth="1"/>
    <col min="2" max="3" width="14.88671875" style="1" customWidth="1"/>
    <col min="4" max="4" width="25.109375" style="1" customWidth="1"/>
    <col min="5" max="5" width="25.33203125" style="1" customWidth="1"/>
    <col min="6" max="7" width="9.6640625" style="1" customWidth="1"/>
    <col min="8" max="8" width="7.33203125" style="1" customWidth="1"/>
    <col min="9" max="9" width="16.109375" style="1" customWidth="1"/>
    <col min="10" max="10" width="10.88671875" style="1" customWidth="1"/>
    <col min="11" max="11" width="15" style="1" customWidth="1"/>
    <col min="12" max="12" width="14" style="1" customWidth="1"/>
    <col min="13" max="13" width="16.33203125" style="1" customWidth="1"/>
    <col min="14" max="14" width="7.33203125" style="1" customWidth="1"/>
    <col min="15" max="15" width="16.109375" style="1" customWidth="1"/>
    <col min="16" max="16" width="7.33203125" style="1" customWidth="1"/>
    <col min="17" max="17" width="13.88671875" style="1" customWidth="1"/>
    <col min="18" max="18" width="7.33203125" style="1" customWidth="1"/>
    <col min="19" max="19" width="15.33203125" style="1" customWidth="1"/>
    <col min="20" max="20" width="7.33203125" style="1" customWidth="1"/>
    <col min="21" max="21" width="11" style="1" customWidth="1"/>
    <col min="22" max="22" width="7.33203125" style="1" customWidth="1"/>
    <col min="23" max="23" width="11.44140625" style="1" customWidth="1"/>
    <col min="24" max="24" width="7.33203125" style="1" customWidth="1"/>
    <col min="25" max="25" width="11.44140625" style="1" customWidth="1"/>
    <col min="26" max="26" width="7.33203125" style="1" customWidth="1"/>
    <col min="27" max="27" width="14.33203125" style="1" customWidth="1"/>
    <col min="28" max="28" width="7.33203125" style="1" customWidth="1"/>
    <col min="29" max="29" width="18" style="1" customWidth="1"/>
    <col min="30" max="30" width="7.109375" style="1" customWidth="1"/>
    <col min="31" max="31" width="14.6640625" style="1" customWidth="1"/>
    <col min="32" max="32" width="7.88671875" style="1" customWidth="1"/>
    <col min="33" max="33" width="9.5546875" style="1" customWidth="1"/>
    <col min="34" max="34" width="20" style="1" customWidth="1"/>
    <col min="35" max="42" width="9.109375" style="1"/>
    <col min="43" max="44" width="9.109375" style="1" hidden="1" customWidth="1"/>
    <col min="45" max="16384" width="9.109375" style="1"/>
  </cols>
  <sheetData>
    <row r="1" spans="1:44" ht="78" customHeight="1" x14ac:dyDescent="0.35">
      <c r="A1" s="56" t="s">
        <v>73</v>
      </c>
      <c r="B1" s="57"/>
      <c r="C1" s="57"/>
      <c r="D1" s="57"/>
      <c r="E1" s="57"/>
      <c r="F1" s="36"/>
      <c r="G1" s="36"/>
      <c r="H1" s="36"/>
      <c r="I1" s="36"/>
      <c r="J1" s="37"/>
      <c r="K1" s="38"/>
      <c r="L1" s="38"/>
      <c r="M1" s="36"/>
      <c r="N1" s="36"/>
      <c r="O1" s="36"/>
      <c r="P1" s="36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9"/>
      <c r="AG1" s="36"/>
      <c r="AH1" s="40"/>
    </row>
    <row r="2" spans="1:44" s="2" customFormat="1" ht="15.6" x14ac:dyDescent="0.3">
      <c r="A2" s="51" t="s">
        <v>7</v>
      </c>
      <c r="B2" s="52"/>
      <c r="C2" s="52"/>
      <c r="D2" s="52"/>
      <c r="E2" s="52"/>
      <c r="F2" s="49" t="s">
        <v>0</v>
      </c>
      <c r="G2" s="49"/>
      <c r="H2" s="49"/>
      <c r="I2" s="49"/>
      <c r="J2" s="50"/>
      <c r="K2" s="41"/>
      <c r="L2" s="41"/>
      <c r="M2" s="52" t="s">
        <v>27</v>
      </c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5"/>
      <c r="AG2" s="53" t="s">
        <v>10</v>
      </c>
      <c r="AH2" s="42"/>
    </row>
    <row r="3" spans="1:44" s="6" customFormat="1" ht="94.5" customHeight="1" x14ac:dyDescent="0.3">
      <c r="A3" s="19" t="s">
        <v>1</v>
      </c>
      <c r="B3" s="19" t="s">
        <v>28</v>
      </c>
      <c r="C3" s="26" t="s">
        <v>65</v>
      </c>
      <c r="D3" s="26" t="s">
        <v>8</v>
      </c>
      <c r="E3" s="26" t="s">
        <v>9</v>
      </c>
      <c r="F3" s="20" t="s">
        <v>16</v>
      </c>
      <c r="G3" s="20" t="s">
        <v>11</v>
      </c>
      <c r="H3" s="20" t="s">
        <v>4</v>
      </c>
      <c r="I3" s="20" t="s">
        <v>15</v>
      </c>
      <c r="J3" s="19" t="s">
        <v>14</v>
      </c>
      <c r="K3" s="21"/>
      <c r="L3" s="27" t="s">
        <v>12</v>
      </c>
      <c r="M3" s="20" t="s">
        <v>17</v>
      </c>
      <c r="N3" s="19" t="s">
        <v>4</v>
      </c>
      <c r="O3" s="20" t="s">
        <v>18</v>
      </c>
      <c r="P3" s="20" t="s">
        <v>4</v>
      </c>
      <c r="Q3" s="19" t="s">
        <v>19</v>
      </c>
      <c r="R3" s="19" t="s">
        <v>4</v>
      </c>
      <c r="S3" s="19" t="s">
        <v>20</v>
      </c>
      <c r="T3" s="19" t="s">
        <v>4</v>
      </c>
      <c r="U3" s="19" t="s">
        <v>21</v>
      </c>
      <c r="V3" s="19" t="s">
        <v>4</v>
      </c>
      <c r="W3" s="19" t="s">
        <v>22</v>
      </c>
      <c r="X3" s="19" t="s">
        <v>4</v>
      </c>
      <c r="Y3" s="19" t="s">
        <v>23</v>
      </c>
      <c r="Z3" s="26" t="s">
        <v>4</v>
      </c>
      <c r="AA3" s="19" t="s">
        <v>24</v>
      </c>
      <c r="AB3" s="19" t="s">
        <v>4</v>
      </c>
      <c r="AC3" s="19" t="s">
        <v>25</v>
      </c>
      <c r="AD3" s="19" t="s">
        <v>4</v>
      </c>
      <c r="AE3" s="19" t="s">
        <v>26</v>
      </c>
      <c r="AF3" s="22" t="s">
        <v>4</v>
      </c>
      <c r="AG3" s="54"/>
      <c r="AH3" s="19" t="s">
        <v>62</v>
      </c>
    </row>
    <row r="4" spans="1:44" ht="28.8" x14ac:dyDescent="0.3">
      <c r="A4" s="37">
        <v>1</v>
      </c>
      <c r="B4" s="19" t="s">
        <v>48</v>
      </c>
      <c r="C4" s="19">
        <v>2520</v>
      </c>
      <c r="D4" s="43" t="s">
        <v>49</v>
      </c>
      <c r="E4" s="43" t="s">
        <v>50</v>
      </c>
      <c r="F4" s="36" t="s">
        <v>5</v>
      </c>
      <c r="G4" s="36">
        <v>6.45</v>
      </c>
      <c r="H4" s="36">
        <f t="shared" ref="H4" si="0">G4*110</f>
        <v>709.5</v>
      </c>
      <c r="I4" s="36" t="s">
        <v>5</v>
      </c>
      <c r="J4" s="37" t="s">
        <v>5</v>
      </c>
      <c r="K4" s="38" t="str">
        <f t="shared" ref="K4" si="1">IF(AND(F4="ΝΑΙ",IF(J4="ΝΑΙ",I4="ΝΑΙ")),"ΟΚ","ΑΠΟΡΡΙΠΤΕΤΑΙ")</f>
        <v>ΟΚ</v>
      </c>
      <c r="L4" s="38" t="s">
        <v>5</v>
      </c>
      <c r="M4" s="36" t="s">
        <v>5</v>
      </c>
      <c r="N4" s="37">
        <f t="shared" ref="N4" si="2">IF(M4="ΝΑΙ",120,0)</f>
        <v>120</v>
      </c>
      <c r="O4" s="36" t="s">
        <v>13</v>
      </c>
      <c r="P4" s="36">
        <f t="shared" ref="P4" si="3">IF(O4="ΝΑΙ",60,0)</f>
        <v>0</v>
      </c>
      <c r="Q4" s="37" t="s">
        <v>13</v>
      </c>
      <c r="R4" s="37">
        <f t="shared" ref="R4" si="4">IF(Q4="ΝΑΙ",250,0)</f>
        <v>0</v>
      </c>
      <c r="S4" s="37" t="s">
        <v>13</v>
      </c>
      <c r="T4" s="37">
        <f t="shared" ref="T4" si="5">IF(S4="ΝΑΙ",120,0)</f>
        <v>0</v>
      </c>
      <c r="U4" s="37"/>
      <c r="V4" s="37">
        <f t="shared" ref="V4" si="6">IF(U4="ΑΡΙΣΤΗ",70,IF(U4="ΠΟΛΥ ΚΑΛΗ",50,IF(U4="ΚΑΛΗ",30,)))</f>
        <v>0</v>
      </c>
      <c r="W4" s="37"/>
      <c r="X4" s="37">
        <f t="shared" ref="X4" si="7">IF(W4="ΑΡΙΣΤΗ",70,IF(W4="ΠΟΛΥ ΚΑΛΗ",50,IF(W4="ΚΑΛΗ",30,)))</f>
        <v>0</v>
      </c>
      <c r="Y4" s="37"/>
      <c r="Z4" s="37">
        <f t="shared" ref="Z4" si="8">IF(Y4="ΑΡΙΣΤΗ",70,IF(Y4="ΠΟΛΥ ΚΑΛΗ",50,IF(Y4="ΚΑΛΗ",30,)))</f>
        <v>0</v>
      </c>
      <c r="AA4" s="37" t="s">
        <v>13</v>
      </c>
      <c r="AB4" s="37">
        <f t="shared" ref="AB4" si="9">IF(AA4="ΝΑΙ",150,0)</f>
        <v>0</v>
      </c>
      <c r="AC4" s="37">
        <v>24</v>
      </c>
      <c r="AD4" s="37">
        <f t="shared" ref="AD4" si="10">AC4*17</f>
        <v>408</v>
      </c>
      <c r="AE4" s="37">
        <v>42</v>
      </c>
      <c r="AF4" s="39">
        <f t="shared" ref="AF4" si="11">AE4*7</f>
        <v>294</v>
      </c>
      <c r="AG4" s="44">
        <f t="shared" ref="AG4" si="12">H4+N4+P4+R4+T4+X4+Z4+AD4+AF4+V4+AB4</f>
        <v>1531.5</v>
      </c>
      <c r="AH4" s="79" t="s">
        <v>77</v>
      </c>
    </row>
    <row r="5" spans="1:44" ht="28.8" x14ac:dyDescent="0.3">
      <c r="A5" s="37">
        <v>2</v>
      </c>
      <c r="B5" s="19" t="s">
        <v>55</v>
      </c>
      <c r="C5" s="47" t="s">
        <v>66</v>
      </c>
      <c r="D5" s="43" t="s">
        <v>56</v>
      </c>
      <c r="E5" s="43" t="s">
        <v>57</v>
      </c>
      <c r="F5" s="36" t="s">
        <v>5</v>
      </c>
      <c r="G5" s="36">
        <v>8.08</v>
      </c>
      <c r="H5" s="36">
        <f t="shared" ref="H5:H14" si="13">G5*110</f>
        <v>888.8</v>
      </c>
      <c r="I5" s="36" t="s">
        <v>5</v>
      </c>
      <c r="J5" s="37" t="s">
        <v>5</v>
      </c>
      <c r="K5" s="38" t="str">
        <f t="shared" ref="K5:K14" si="14">IF(AND(F5="ΝΑΙ",IF(J5="ΝΑΙ",I5="ΝΑΙ")),"ΟΚ","ΑΠΟΡΡΙΠΤΕΤΑΙ")</f>
        <v>ΟΚ</v>
      </c>
      <c r="L5" s="38" t="s">
        <v>13</v>
      </c>
      <c r="M5" s="36" t="s">
        <v>5</v>
      </c>
      <c r="N5" s="37">
        <f t="shared" ref="N5:N14" si="15">IF(M5="ΝΑΙ",120,0)</f>
        <v>120</v>
      </c>
      <c r="O5" s="36" t="s">
        <v>5</v>
      </c>
      <c r="P5" s="36">
        <f t="shared" ref="P5:P14" si="16">IF(O5="ΝΑΙ",60,0)</f>
        <v>60</v>
      </c>
      <c r="Q5" s="37" t="s">
        <v>5</v>
      </c>
      <c r="R5" s="37">
        <f t="shared" ref="R5:R14" si="17">IF(Q5="ΝΑΙ",250,0)</f>
        <v>250</v>
      </c>
      <c r="S5" s="37"/>
      <c r="T5" s="37">
        <f t="shared" ref="T5:T14" si="18">IF(S5="ΝΑΙ",120,0)</f>
        <v>0</v>
      </c>
      <c r="U5" s="37"/>
      <c r="V5" s="37">
        <f t="shared" ref="V5:V14" si="19">IF(U5="ΑΡΙΣΤΗ",70,IF(U5="ΠΟΛΥ ΚΑΛΗ",50,IF(U5="ΚΑΛΗ",30,)))</f>
        <v>0</v>
      </c>
      <c r="W5" s="37"/>
      <c r="X5" s="37">
        <f t="shared" ref="X5:X14" si="20">IF(W5="ΑΡΙΣΤΗ",70,IF(W5="ΠΟΛΥ ΚΑΛΗ",50,IF(W5="ΚΑΛΗ",30,)))</f>
        <v>0</v>
      </c>
      <c r="Y5" s="37" t="s">
        <v>2</v>
      </c>
      <c r="Z5" s="37">
        <f t="shared" ref="Z5:Z14" si="21">IF(Y5="ΑΡΙΣΤΗ",70,IF(Y5="ΠΟΛΥ ΚΑΛΗ",50,IF(Y5="ΚΑΛΗ",30,)))</f>
        <v>70</v>
      </c>
      <c r="AA5" s="37" t="s">
        <v>13</v>
      </c>
      <c r="AB5" s="37">
        <f t="shared" ref="AB5:AB14" si="22">IF(AA5="ΝΑΙ",150,0)</f>
        <v>0</v>
      </c>
      <c r="AC5" s="37"/>
      <c r="AD5" s="37">
        <f t="shared" ref="AD5:AD14" si="23">AC5*17</f>
        <v>0</v>
      </c>
      <c r="AE5" s="37">
        <v>63</v>
      </c>
      <c r="AF5" s="39">
        <f t="shared" ref="AF5:AF14" si="24">AE5*7</f>
        <v>441</v>
      </c>
      <c r="AG5" s="44">
        <f t="shared" ref="AG5:AG14" si="25">H5+N5+P5+R5+T5+X5+Z5+AD5+AF5+V5+AB5</f>
        <v>1829.8</v>
      </c>
      <c r="AH5" s="46"/>
      <c r="AI5" s="13"/>
      <c r="AJ5" s="13"/>
      <c r="AK5" s="13"/>
      <c r="AL5" s="13"/>
      <c r="AM5" s="13"/>
      <c r="AN5" s="13"/>
      <c r="AO5" s="13"/>
      <c r="AP5" s="13"/>
      <c r="AQ5" s="13"/>
      <c r="AR5" s="13"/>
    </row>
    <row r="6" spans="1:44" ht="28.8" x14ac:dyDescent="0.3">
      <c r="A6" s="37">
        <v>3</v>
      </c>
      <c r="B6" s="19" t="s">
        <v>29</v>
      </c>
      <c r="C6" s="19">
        <v>9825</v>
      </c>
      <c r="D6" s="43" t="s">
        <v>30</v>
      </c>
      <c r="E6" s="43" t="s">
        <v>31</v>
      </c>
      <c r="F6" s="36" t="s">
        <v>5</v>
      </c>
      <c r="G6" s="36">
        <v>7.41</v>
      </c>
      <c r="H6" s="36">
        <f t="shared" si="13"/>
        <v>815.1</v>
      </c>
      <c r="I6" s="36" t="s">
        <v>5</v>
      </c>
      <c r="J6" s="37" t="s">
        <v>5</v>
      </c>
      <c r="K6" s="38" t="str">
        <f t="shared" si="14"/>
        <v>ΟΚ</v>
      </c>
      <c r="L6" s="38" t="s">
        <v>13</v>
      </c>
      <c r="M6" s="36" t="s">
        <v>13</v>
      </c>
      <c r="N6" s="37">
        <f t="shared" si="15"/>
        <v>0</v>
      </c>
      <c r="O6" s="36" t="s">
        <v>13</v>
      </c>
      <c r="P6" s="36">
        <f t="shared" si="16"/>
        <v>0</v>
      </c>
      <c r="Q6" s="37" t="s">
        <v>13</v>
      </c>
      <c r="R6" s="37">
        <f t="shared" si="17"/>
        <v>0</v>
      </c>
      <c r="S6" s="37" t="s">
        <v>13</v>
      </c>
      <c r="T6" s="37">
        <f t="shared" si="18"/>
        <v>0</v>
      </c>
      <c r="U6" s="37" t="s">
        <v>6</v>
      </c>
      <c r="V6" s="37">
        <f t="shared" si="19"/>
        <v>50</v>
      </c>
      <c r="W6" s="37" t="s">
        <v>3</v>
      </c>
      <c r="X6" s="37">
        <f t="shared" si="20"/>
        <v>30</v>
      </c>
      <c r="Y6" s="37" t="s">
        <v>2</v>
      </c>
      <c r="Z6" s="37">
        <f t="shared" si="21"/>
        <v>70</v>
      </c>
      <c r="AA6" s="37" t="s">
        <v>13</v>
      </c>
      <c r="AB6" s="37">
        <f t="shared" si="22"/>
        <v>0</v>
      </c>
      <c r="AC6" s="37">
        <v>13</v>
      </c>
      <c r="AD6" s="37">
        <f t="shared" si="23"/>
        <v>221</v>
      </c>
      <c r="AE6" s="37">
        <v>84</v>
      </c>
      <c r="AF6" s="39">
        <f t="shared" si="24"/>
        <v>588</v>
      </c>
      <c r="AG6" s="44">
        <f t="shared" si="25"/>
        <v>1774.1</v>
      </c>
      <c r="AH6" s="45"/>
      <c r="AQ6" s="1" t="s">
        <v>5</v>
      </c>
      <c r="AR6" s="1" t="s">
        <v>2</v>
      </c>
    </row>
    <row r="7" spans="1:44" ht="28.8" x14ac:dyDescent="0.3">
      <c r="A7" s="37">
        <v>4</v>
      </c>
      <c r="B7" s="19" t="s">
        <v>41</v>
      </c>
      <c r="C7" s="19">
        <v>4084</v>
      </c>
      <c r="D7" s="43" t="s">
        <v>42</v>
      </c>
      <c r="E7" s="43" t="s">
        <v>43</v>
      </c>
      <c r="F7" s="36" t="s">
        <v>5</v>
      </c>
      <c r="G7" s="36">
        <v>8</v>
      </c>
      <c r="H7" s="36">
        <f t="shared" si="13"/>
        <v>880</v>
      </c>
      <c r="I7" s="36" t="s">
        <v>5</v>
      </c>
      <c r="J7" s="37" t="s">
        <v>5</v>
      </c>
      <c r="K7" s="38" t="str">
        <f t="shared" si="14"/>
        <v>ΟΚ</v>
      </c>
      <c r="L7" s="38" t="s">
        <v>13</v>
      </c>
      <c r="M7" s="36"/>
      <c r="N7" s="37">
        <f t="shared" si="15"/>
        <v>0</v>
      </c>
      <c r="O7" s="36"/>
      <c r="P7" s="36">
        <f t="shared" si="16"/>
        <v>0</v>
      </c>
      <c r="Q7" s="37"/>
      <c r="R7" s="37">
        <f t="shared" si="17"/>
        <v>0</v>
      </c>
      <c r="S7" s="37"/>
      <c r="T7" s="37">
        <f t="shared" si="18"/>
        <v>0</v>
      </c>
      <c r="U7" s="37" t="s">
        <v>2</v>
      </c>
      <c r="V7" s="37">
        <f t="shared" si="19"/>
        <v>70</v>
      </c>
      <c r="W7" s="37"/>
      <c r="X7" s="37">
        <f t="shared" si="20"/>
        <v>0</v>
      </c>
      <c r="Y7" s="37" t="s">
        <v>3</v>
      </c>
      <c r="Z7" s="37">
        <f t="shared" si="21"/>
        <v>30</v>
      </c>
      <c r="AA7" s="37" t="s">
        <v>13</v>
      </c>
      <c r="AB7" s="37">
        <f t="shared" si="22"/>
        <v>0</v>
      </c>
      <c r="AC7" s="37"/>
      <c r="AD7" s="37">
        <f t="shared" si="23"/>
        <v>0</v>
      </c>
      <c r="AE7" s="37">
        <v>84</v>
      </c>
      <c r="AF7" s="39">
        <f t="shared" si="24"/>
        <v>588</v>
      </c>
      <c r="AG7" s="44">
        <f t="shared" si="25"/>
        <v>1568</v>
      </c>
      <c r="AH7" s="46"/>
      <c r="AI7" s="13"/>
      <c r="AJ7" s="13"/>
      <c r="AK7" s="13"/>
      <c r="AL7" s="13"/>
      <c r="AM7" s="13"/>
      <c r="AN7" s="13"/>
      <c r="AO7" s="13"/>
      <c r="AP7" s="13"/>
      <c r="AQ7" s="13"/>
      <c r="AR7" s="13"/>
    </row>
    <row r="8" spans="1:44" ht="28.8" x14ac:dyDescent="0.3">
      <c r="A8" s="37">
        <v>5</v>
      </c>
      <c r="B8" s="19" t="s">
        <v>58</v>
      </c>
      <c r="C8" s="19">
        <v>4578</v>
      </c>
      <c r="D8" s="43" t="s">
        <v>59</v>
      </c>
      <c r="E8" s="43" t="s">
        <v>60</v>
      </c>
      <c r="F8" s="36" t="s">
        <v>5</v>
      </c>
      <c r="G8" s="36">
        <v>6.36</v>
      </c>
      <c r="H8" s="36">
        <f t="shared" si="13"/>
        <v>699.6</v>
      </c>
      <c r="I8" s="36" t="s">
        <v>5</v>
      </c>
      <c r="J8" s="37" t="s">
        <v>5</v>
      </c>
      <c r="K8" s="38" t="str">
        <f t="shared" si="14"/>
        <v>ΟΚ</v>
      </c>
      <c r="L8" s="38" t="s">
        <v>13</v>
      </c>
      <c r="M8" s="36" t="s">
        <v>13</v>
      </c>
      <c r="N8" s="37">
        <f t="shared" si="15"/>
        <v>0</v>
      </c>
      <c r="O8" s="36" t="s">
        <v>13</v>
      </c>
      <c r="P8" s="36">
        <f t="shared" si="16"/>
        <v>0</v>
      </c>
      <c r="Q8" s="37" t="s">
        <v>13</v>
      </c>
      <c r="R8" s="37">
        <f t="shared" si="17"/>
        <v>0</v>
      </c>
      <c r="S8" s="37" t="s">
        <v>13</v>
      </c>
      <c r="T8" s="37">
        <f t="shared" si="18"/>
        <v>0</v>
      </c>
      <c r="U8" s="37" t="s">
        <v>6</v>
      </c>
      <c r="V8" s="37">
        <f t="shared" si="19"/>
        <v>50</v>
      </c>
      <c r="W8" s="37"/>
      <c r="X8" s="37">
        <f t="shared" si="20"/>
        <v>0</v>
      </c>
      <c r="Y8" s="37" t="s">
        <v>2</v>
      </c>
      <c r="Z8" s="37">
        <f t="shared" si="21"/>
        <v>70</v>
      </c>
      <c r="AA8" s="37" t="s">
        <v>13</v>
      </c>
      <c r="AB8" s="37">
        <f t="shared" si="22"/>
        <v>0</v>
      </c>
      <c r="AC8" s="37"/>
      <c r="AD8" s="37">
        <f t="shared" si="23"/>
        <v>0</v>
      </c>
      <c r="AE8" s="37">
        <v>84</v>
      </c>
      <c r="AF8" s="39">
        <f t="shared" si="24"/>
        <v>588</v>
      </c>
      <c r="AG8" s="44">
        <f t="shared" si="25"/>
        <v>1407.6</v>
      </c>
      <c r="AH8" s="45"/>
    </row>
    <row r="9" spans="1:44" s="13" customFormat="1" x14ac:dyDescent="0.3">
      <c r="A9" s="37">
        <v>6</v>
      </c>
      <c r="B9" s="19" t="s">
        <v>32</v>
      </c>
      <c r="C9" s="19">
        <v>7019</v>
      </c>
      <c r="D9" s="43" t="s">
        <v>33</v>
      </c>
      <c r="E9" s="43" t="s">
        <v>34</v>
      </c>
      <c r="F9" s="36" t="s">
        <v>5</v>
      </c>
      <c r="G9" s="36">
        <v>6.94</v>
      </c>
      <c r="H9" s="36">
        <f t="shared" si="13"/>
        <v>763.40000000000009</v>
      </c>
      <c r="I9" s="36" t="s">
        <v>5</v>
      </c>
      <c r="J9" s="37" t="s">
        <v>5</v>
      </c>
      <c r="K9" s="38" t="str">
        <f t="shared" si="14"/>
        <v>ΟΚ</v>
      </c>
      <c r="L9" s="38" t="s">
        <v>13</v>
      </c>
      <c r="M9" s="36" t="s">
        <v>13</v>
      </c>
      <c r="N9" s="37">
        <f t="shared" si="15"/>
        <v>0</v>
      </c>
      <c r="O9" s="36" t="s">
        <v>13</v>
      </c>
      <c r="P9" s="36">
        <f t="shared" si="16"/>
        <v>0</v>
      </c>
      <c r="Q9" s="37" t="s">
        <v>13</v>
      </c>
      <c r="R9" s="37">
        <f t="shared" si="17"/>
        <v>0</v>
      </c>
      <c r="S9" s="37" t="s">
        <v>13</v>
      </c>
      <c r="T9" s="37">
        <f t="shared" si="18"/>
        <v>0</v>
      </c>
      <c r="U9" s="37"/>
      <c r="V9" s="37">
        <f t="shared" si="19"/>
        <v>0</v>
      </c>
      <c r="W9" s="37"/>
      <c r="X9" s="37">
        <f t="shared" si="20"/>
        <v>0</v>
      </c>
      <c r="Y9" s="37" t="s">
        <v>3</v>
      </c>
      <c r="Z9" s="37">
        <f t="shared" si="21"/>
        <v>30</v>
      </c>
      <c r="AA9" s="37" t="s">
        <v>13</v>
      </c>
      <c r="AB9" s="37">
        <f t="shared" si="22"/>
        <v>0</v>
      </c>
      <c r="AC9" s="37"/>
      <c r="AD9" s="37">
        <f t="shared" si="23"/>
        <v>0</v>
      </c>
      <c r="AE9" s="37">
        <v>84</v>
      </c>
      <c r="AF9" s="39">
        <f t="shared" si="24"/>
        <v>588</v>
      </c>
      <c r="AG9" s="44">
        <f t="shared" si="25"/>
        <v>1381.4</v>
      </c>
      <c r="AH9" s="45"/>
      <c r="AI9" s="1"/>
      <c r="AJ9" s="1"/>
      <c r="AK9" s="1"/>
      <c r="AL9" s="1"/>
      <c r="AM9" s="1"/>
      <c r="AN9" s="1"/>
      <c r="AO9" s="1"/>
      <c r="AP9" s="1"/>
      <c r="AQ9" s="1" t="s">
        <v>13</v>
      </c>
      <c r="AR9" s="1" t="s">
        <v>6</v>
      </c>
    </row>
    <row r="10" spans="1:44" ht="28.8" x14ac:dyDescent="0.3">
      <c r="A10" s="37">
        <v>7</v>
      </c>
      <c r="B10" s="19" t="s">
        <v>38</v>
      </c>
      <c r="C10" s="19">
        <v>1001</v>
      </c>
      <c r="D10" s="43" t="s">
        <v>39</v>
      </c>
      <c r="E10" s="43" t="s">
        <v>40</v>
      </c>
      <c r="F10" s="36" t="s">
        <v>5</v>
      </c>
      <c r="G10" s="36">
        <v>6.35</v>
      </c>
      <c r="H10" s="36">
        <f t="shared" si="13"/>
        <v>698.5</v>
      </c>
      <c r="I10" s="36" t="s">
        <v>5</v>
      </c>
      <c r="J10" s="37" t="s">
        <v>5</v>
      </c>
      <c r="K10" s="38" t="str">
        <f t="shared" si="14"/>
        <v>ΟΚ</v>
      </c>
      <c r="L10" s="38" t="s">
        <v>13</v>
      </c>
      <c r="M10" s="36" t="s">
        <v>13</v>
      </c>
      <c r="N10" s="37">
        <f t="shared" si="15"/>
        <v>0</v>
      </c>
      <c r="O10" s="36" t="s">
        <v>13</v>
      </c>
      <c r="P10" s="36">
        <f t="shared" si="16"/>
        <v>0</v>
      </c>
      <c r="Q10" s="37" t="s">
        <v>13</v>
      </c>
      <c r="R10" s="37">
        <f t="shared" si="17"/>
        <v>0</v>
      </c>
      <c r="S10" s="37" t="s">
        <v>13</v>
      </c>
      <c r="T10" s="37">
        <f t="shared" si="18"/>
        <v>0</v>
      </c>
      <c r="U10" s="37"/>
      <c r="V10" s="37">
        <f t="shared" si="19"/>
        <v>0</v>
      </c>
      <c r="W10" s="37"/>
      <c r="X10" s="37">
        <f t="shared" si="20"/>
        <v>0</v>
      </c>
      <c r="Y10" s="37"/>
      <c r="Z10" s="37">
        <f t="shared" si="21"/>
        <v>0</v>
      </c>
      <c r="AA10" s="37" t="s">
        <v>13</v>
      </c>
      <c r="AB10" s="37">
        <f t="shared" si="22"/>
        <v>0</v>
      </c>
      <c r="AC10" s="37"/>
      <c r="AD10" s="37">
        <f t="shared" si="23"/>
        <v>0</v>
      </c>
      <c r="AE10" s="37">
        <v>84</v>
      </c>
      <c r="AF10" s="39">
        <f t="shared" si="24"/>
        <v>588</v>
      </c>
      <c r="AG10" s="44">
        <f t="shared" si="25"/>
        <v>1286.5</v>
      </c>
      <c r="AH10" s="45"/>
    </row>
    <row r="11" spans="1:44" ht="28.8" x14ac:dyDescent="0.3">
      <c r="A11" s="37">
        <v>8</v>
      </c>
      <c r="B11" s="19" t="s">
        <v>51</v>
      </c>
      <c r="C11" s="19">
        <v>5089</v>
      </c>
      <c r="D11" s="43" t="s">
        <v>52</v>
      </c>
      <c r="E11" s="43" t="s">
        <v>53</v>
      </c>
      <c r="F11" s="36" t="s">
        <v>5</v>
      </c>
      <c r="G11" s="36">
        <v>7.35</v>
      </c>
      <c r="H11" s="36">
        <f t="shared" si="13"/>
        <v>808.5</v>
      </c>
      <c r="I11" s="36" t="s">
        <v>5</v>
      </c>
      <c r="J11" s="37" t="s">
        <v>5</v>
      </c>
      <c r="K11" s="38" t="str">
        <f t="shared" si="14"/>
        <v>ΟΚ</v>
      </c>
      <c r="L11" s="38" t="s">
        <v>13</v>
      </c>
      <c r="M11" s="36" t="s">
        <v>13</v>
      </c>
      <c r="N11" s="37">
        <f t="shared" si="15"/>
        <v>0</v>
      </c>
      <c r="O11" s="36" t="s">
        <v>13</v>
      </c>
      <c r="P11" s="36">
        <f t="shared" si="16"/>
        <v>0</v>
      </c>
      <c r="Q11" s="37" t="s">
        <v>13</v>
      </c>
      <c r="R11" s="37">
        <f t="shared" si="17"/>
        <v>0</v>
      </c>
      <c r="S11" s="37" t="s">
        <v>13</v>
      </c>
      <c r="T11" s="37">
        <f t="shared" si="18"/>
        <v>0</v>
      </c>
      <c r="U11" s="37" t="s">
        <v>3</v>
      </c>
      <c r="V11" s="37">
        <f t="shared" si="19"/>
        <v>30</v>
      </c>
      <c r="W11" s="37"/>
      <c r="X11" s="37">
        <f t="shared" si="20"/>
        <v>0</v>
      </c>
      <c r="Y11" s="37"/>
      <c r="Z11" s="37">
        <f t="shared" si="21"/>
        <v>0</v>
      </c>
      <c r="AA11" s="37" t="s">
        <v>13</v>
      </c>
      <c r="AB11" s="37">
        <f t="shared" si="22"/>
        <v>0</v>
      </c>
      <c r="AC11" s="37"/>
      <c r="AD11" s="37">
        <f t="shared" si="23"/>
        <v>0</v>
      </c>
      <c r="AE11" s="37">
        <v>53</v>
      </c>
      <c r="AF11" s="39">
        <f t="shared" si="24"/>
        <v>371</v>
      </c>
      <c r="AG11" s="44">
        <f t="shared" si="25"/>
        <v>1209.5</v>
      </c>
      <c r="AH11" s="46"/>
    </row>
    <row r="12" spans="1:44" ht="80.25" customHeight="1" x14ac:dyDescent="0.3">
      <c r="A12" s="37">
        <v>9</v>
      </c>
      <c r="B12" s="19" t="s">
        <v>44</v>
      </c>
      <c r="C12" s="19">
        <v>2657</v>
      </c>
      <c r="D12" s="43" t="s">
        <v>45</v>
      </c>
      <c r="E12" s="43" t="s">
        <v>46</v>
      </c>
      <c r="F12" s="36" t="s">
        <v>5</v>
      </c>
      <c r="G12" s="36">
        <v>6.14</v>
      </c>
      <c r="H12" s="36">
        <f t="shared" si="13"/>
        <v>675.4</v>
      </c>
      <c r="I12" s="36" t="s">
        <v>5</v>
      </c>
      <c r="J12" s="37" t="s">
        <v>5</v>
      </c>
      <c r="K12" s="38" t="str">
        <f t="shared" si="14"/>
        <v>ΟΚ</v>
      </c>
      <c r="L12" s="38" t="s">
        <v>13</v>
      </c>
      <c r="M12" s="36" t="s">
        <v>5</v>
      </c>
      <c r="N12" s="37">
        <f t="shared" si="15"/>
        <v>120</v>
      </c>
      <c r="O12" s="36" t="s">
        <v>5</v>
      </c>
      <c r="P12" s="36">
        <f t="shared" si="16"/>
        <v>60</v>
      </c>
      <c r="Q12" s="37" t="s">
        <v>13</v>
      </c>
      <c r="R12" s="37">
        <f t="shared" si="17"/>
        <v>0</v>
      </c>
      <c r="S12" s="37" t="s">
        <v>13</v>
      </c>
      <c r="T12" s="37">
        <f t="shared" si="18"/>
        <v>0</v>
      </c>
      <c r="U12" s="37"/>
      <c r="V12" s="37">
        <f t="shared" si="19"/>
        <v>0</v>
      </c>
      <c r="W12" s="37"/>
      <c r="X12" s="37">
        <f t="shared" si="20"/>
        <v>0</v>
      </c>
      <c r="Y12" s="37" t="s">
        <v>3</v>
      </c>
      <c r="Z12" s="37">
        <f t="shared" si="21"/>
        <v>30</v>
      </c>
      <c r="AA12" s="37" t="s">
        <v>13</v>
      </c>
      <c r="AB12" s="37">
        <f t="shared" si="22"/>
        <v>0</v>
      </c>
      <c r="AC12" s="37"/>
      <c r="AD12" s="37">
        <f t="shared" si="23"/>
        <v>0</v>
      </c>
      <c r="AE12" s="37">
        <v>46</v>
      </c>
      <c r="AF12" s="39">
        <f t="shared" si="24"/>
        <v>322</v>
      </c>
      <c r="AG12" s="44">
        <f t="shared" si="25"/>
        <v>1207.4000000000001</v>
      </c>
      <c r="AH12" s="45"/>
    </row>
    <row r="13" spans="1:44" x14ac:dyDescent="0.3">
      <c r="A13" s="37">
        <v>10</v>
      </c>
      <c r="B13" s="19" t="s">
        <v>35</v>
      </c>
      <c r="C13" s="19">
        <v>7751</v>
      </c>
      <c r="D13" s="43" t="s">
        <v>36</v>
      </c>
      <c r="E13" s="43" t="s">
        <v>37</v>
      </c>
      <c r="F13" s="36" t="s">
        <v>5</v>
      </c>
      <c r="G13" s="36">
        <v>5.55</v>
      </c>
      <c r="H13" s="36">
        <f t="shared" si="13"/>
        <v>610.5</v>
      </c>
      <c r="I13" s="36" t="s">
        <v>5</v>
      </c>
      <c r="J13" s="37" t="s">
        <v>5</v>
      </c>
      <c r="K13" s="38" t="str">
        <f t="shared" si="14"/>
        <v>ΟΚ</v>
      </c>
      <c r="L13" s="38" t="s">
        <v>13</v>
      </c>
      <c r="M13" s="36" t="s">
        <v>13</v>
      </c>
      <c r="N13" s="37">
        <f t="shared" si="15"/>
        <v>0</v>
      </c>
      <c r="O13" s="36" t="s">
        <v>13</v>
      </c>
      <c r="P13" s="36">
        <f t="shared" si="16"/>
        <v>0</v>
      </c>
      <c r="Q13" s="37" t="s">
        <v>13</v>
      </c>
      <c r="R13" s="37">
        <f t="shared" si="17"/>
        <v>0</v>
      </c>
      <c r="S13" s="37" t="s">
        <v>13</v>
      </c>
      <c r="T13" s="37">
        <f t="shared" si="18"/>
        <v>0</v>
      </c>
      <c r="U13" s="37"/>
      <c r="V13" s="37">
        <f t="shared" si="19"/>
        <v>0</v>
      </c>
      <c r="W13" s="37"/>
      <c r="X13" s="37">
        <f t="shared" si="20"/>
        <v>0</v>
      </c>
      <c r="Y13" s="37" t="s">
        <v>3</v>
      </c>
      <c r="Z13" s="37">
        <f t="shared" si="21"/>
        <v>30</v>
      </c>
      <c r="AA13" s="37" t="s">
        <v>13</v>
      </c>
      <c r="AB13" s="37">
        <f t="shared" si="22"/>
        <v>0</v>
      </c>
      <c r="AC13" s="37">
        <v>8</v>
      </c>
      <c r="AD13" s="37">
        <f t="shared" si="23"/>
        <v>136</v>
      </c>
      <c r="AE13" s="37">
        <v>34</v>
      </c>
      <c r="AF13" s="39">
        <f t="shared" si="24"/>
        <v>238</v>
      </c>
      <c r="AG13" s="44">
        <f t="shared" si="25"/>
        <v>1014.5</v>
      </c>
      <c r="AH13" s="45"/>
      <c r="AR13" s="1" t="s">
        <v>3</v>
      </c>
    </row>
    <row r="14" spans="1:44" s="13" customFormat="1" ht="28.8" x14ac:dyDescent="0.3">
      <c r="A14" s="37">
        <v>11</v>
      </c>
      <c r="B14" s="19" t="s">
        <v>54</v>
      </c>
      <c r="C14" s="47" t="s">
        <v>67</v>
      </c>
      <c r="D14" s="43" t="s">
        <v>61</v>
      </c>
      <c r="E14" s="43" t="s">
        <v>46</v>
      </c>
      <c r="F14" s="36" t="s">
        <v>5</v>
      </c>
      <c r="G14" s="36">
        <v>6</v>
      </c>
      <c r="H14" s="36">
        <f t="shared" si="13"/>
        <v>660</v>
      </c>
      <c r="I14" s="36" t="s">
        <v>5</v>
      </c>
      <c r="J14" s="37" t="s">
        <v>5</v>
      </c>
      <c r="K14" s="38" t="str">
        <f t="shared" si="14"/>
        <v>ΟΚ</v>
      </c>
      <c r="L14" s="38" t="s">
        <v>13</v>
      </c>
      <c r="M14" s="36" t="s">
        <v>13</v>
      </c>
      <c r="N14" s="37">
        <f t="shared" si="15"/>
        <v>0</v>
      </c>
      <c r="O14" s="36" t="s">
        <v>13</v>
      </c>
      <c r="P14" s="36">
        <f t="shared" si="16"/>
        <v>0</v>
      </c>
      <c r="Q14" s="37" t="s">
        <v>13</v>
      </c>
      <c r="R14" s="37">
        <f t="shared" si="17"/>
        <v>0</v>
      </c>
      <c r="S14" s="37" t="s">
        <v>13</v>
      </c>
      <c r="T14" s="37">
        <f t="shared" si="18"/>
        <v>0</v>
      </c>
      <c r="U14" s="37"/>
      <c r="V14" s="37">
        <f t="shared" si="19"/>
        <v>0</v>
      </c>
      <c r="W14" s="37"/>
      <c r="X14" s="37">
        <f t="shared" si="20"/>
        <v>0</v>
      </c>
      <c r="Y14" s="37"/>
      <c r="Z14" s="37">
        <f t="shared" si="21"/>
        <v>0</v>
      </c>
      <c r="AA14" s="37" t="s">
        <v>13</v>
      </c>
      <c r="AB14" s="37">
        <f t="shared" si="22"/>
        <v>0</v>
      </c>
      <c r="AC14" s="37"/>
      <c r="AD14" s="37">
        <f t="shared" si="23"/>
        <v>0</v>
      </c>
      <c r="AE14" s="37"/>
      <c r="AF14" s="39">
        <f t="shared" si="24"/>
        <v>0</v>
      </c>
      <c r="AG14" s="44">
        <f t="shared" si="25"/>
        <v>660</v>
      </c>
      <c r="AH14" s="48"/>
      <c r="AI14" s="1"/>
      <c r="AJ14" s="1"/>
      <c r="AK14" s="1"/>
      <c r="AL14" s="1"/>
      <c r="AM14" s="1"/>
      <c r="AN14" s="1"/>
      <c r="AO14" s="1"/>
      <c r="AP14" s="1"/>
      <c r="AQ14" s="1"/>
      <c r="AR14" s="1"/>
    </row>
  </sheetData>
  <sortState xmlns:xlrd2="http://schemas.microsoft.com/office/spreadsheetml/2017/richdata2" ref="A5:AR14">
    <sortCondition descending="1" ref="AG5:AG14"/>
  </sortState>
  <mergeCells count="5">
    <mergeCell ref="F2:J2"/>
    <mergeCell ref="A2:E2"/>
    <mergeCell ref="AG2:AG3"/>
    <mergeCell ref="M2:AF2"/>
    <mergeCell ref="A1:E1"/>
  </mergeCells>
  <dataValidations count="5">
    <dataValidation type="whole" allowBlank="1" showInputMessage="1" showErrorMessage="1" errorTitle="ΠΡΟΣΟΧΗ!" error="ΑΠΟ 1 ΕΩΣ 24 ΜΗΝΕΣ" sqref="AC4:AC14" xr:uid="{00000000-0002-0000-0000-000000000000}">
      <formula1>1</formula1>
      <formula2>24</formula2>
    </dataValidation>
    <dataValidation type="list" allowBlank="1" showInputMessage="1" showErrorMessage="1" sqref="U4:U14 Y4:Y14 W4:W14" xr:uid="{00000000-0002-0000-0000-000001000000}">
      <formula1>$AR$5:$AR$7</formula1>
    </dataValidation>
    <dataValidation type="list" allowBlank="1" showInputMessage="1" showErrorMessage="1" sqref="I4:J14 L4:M14 F4:F14 S4:S14 O4:O14 AA4:AA14 Q4:Q14" xr:uid="{00000000-0002-0000-0000-000002000000}">
      <formula1>$AQ$5:$AQ$6</formula1>
    </dataValidation>
    <dataValidation type="whole" allowBlank="1" showInputMessage="1" showErrorMessage="1" errorTitle="ΠΡΟΣΟΧΗ!" error="ΑΠΟ 1 ΕΩΣ 84 ΜΗΝΕΣ" sqref="AE4:AE14" xr:uid="{00000000-0002-0000-0000-000003000000}">
      <formula1>1</formula1>
      <formula2>84</formula2>
    </dataValidation>
    <dataValidation type="decimal" allowBlank="1" showInputMessage="1" showErrorMessage="1" sqref="G4:G14" xr:uid="{00000000-0002-0000-0000-000004000000}">
      <formula1>5</formula1>
      <formula2>10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8AD59-005A-461F-98A9-22C6CC80FEDF}">
  <dimension ref="A1:AR14"/>
  <sheetViews>
    <sheetView workbookViewId="0">
      <pane xSplit="5" topLeftCell="AC1" activePane="topRight" state="frozen"/>
      <selection pane="topRight" activeCell="AI6" sqref="AI6"/>
    </sheetView>
  </sheetViews>
  <sheetFormatPr defaultColWidth="9.109375" defaultRowHeight="14.4" x14ac:dyDescent="0.3"/>
  <cols>
    <col min="1" max="1" width="4.44140625" style="6" customWidth="1"/>
    <col min="2" max="3" width="14.88671875" style="6" customWidth="1"/>
    <col min="4" max="4" width="25.109375" style="6" customWidth="1"/>
    <col min="5" max="5" width="25.33203125" style="6" customWidth="1"/>
    <col min="6" max="7" width="9.6640625" style="6" customWidth="1"/>
    <col min="8" max="8" width="7.33203125" style="6" customWidth="1"/>
    <col min="9" max="9" width="16.109375" style="6" customWidth="1"/>
    <col min="10" max="10" width="10.88671875" style="6" customWidth="1"/>
    <col min="11" max="11" width="15" style="6" customWidth="1"/>
    <col min="12" max="12" width="14" style="6" customWidth="1"/>
    <col min="13" max="13" width="16.33203125" style="6" customWidth="1"/>
    <col min="14" max="14" width="7.33203125" style="6" customWidth="1"/>
    <col min="15" max="15" width="16.109375" style="6" customWidth="1"/>
    <col min="16" max="16" width="7.33203125" style="6" customWidth="1"/>
    <col min="17" max="17" width="13.88671875" style="6" customWidth="1"/>
    <col min="18" max="18" width="7.33203125" style="6" customWidth="1"/>
    <col min="19" max="19" width="15.33203125" style="6" customWidth="1"/>
    <col min="20" max="20" width="7.33203125" style="6" customWidth="1"/>
    <col min="21" max="21" width="11" style="6" customWidth="1"/>
    <col min="22" max="22" width="7.33203125" style="6" customWidth="1"/>
    <col min="23" max="23" width="11.44140625" style="6" customWidth="1"/>
    <col min="24" max="24" width="7.33203125" style="6" customWidth="1"/>
    <col min="25" max="25" width="11.44140625" style="6" customWidth="1"/>
    <col min="26" max="26" width="7.33203125" style="6" customWidth="1"/>
    <col min="27" max="27" width="14.33203125" style="6" customWidth="1"/>
    <col min="28" max="28" width="7.33203125" style="6" customWidth="1"/>
    <col min="29" max="29" width="18" style="6" customWidth="1"/>
    <col min="30" max="30" width="7.109375" style="6" customWidth="1"/>
    <col min="31" max="31" width="14.6640625" style="6" customWidth="1"/>
    <col min="32" max="32" width="7.88671875" style="6" customWidth="1"/>
    <col min="33" max="33" width="9.5546875" style="6" customWidth="1"/>
    <col min="34" max="34" width="18.6640625" style="6" customWidth="1"/>
    <col min="35" max="42" width="9.109375" style="6"/>
    <col min="43" max="44" width="9.109375" style="6" hidden="1" customWidth="1"/>
    <col min="45" max="16384" width="9.109375" style="6"/>
  </cols>
  <sheetData>
    <row r="1" spans="1:44" ht="66.599999999999994" customHeight="1" x14ac:dyDescent="0.3">
      <c r="A1" s="58" t="s">
        <v>72</v>
      </c>
      <c r="B1" s="59"/>
      <c r="C1" s="59"/>
      <c r="D1" s="59"/>
      <c r="E1" s="59"/>
      <c r="F1" s="5"/>
      <c r="G1" s="5"/>
      <c r="H1" s="5"/>
      <c r="I1" s="5"/>
      <c r="J1" s="3"/>
      <c r="K1" s="8"/>
      <c r="L1" s="8"/>
      <c r="M1" s="5"/>
      <c r="N1" s="5"/>
      <c r="O1" s="5"/>
      <c r="P1" s="5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</row>
    <row r="2" spans="1:44" s="17" customFormat="1" ht="15.6" x14ac:dyDescent="0.3">
      <c r="A2" s="60" t="s">
        <v>7</v>
      </c>
      <c r="B2" s="61"/>
      <c r="C2" s="61"/>
      <c r="D2" s="61"/>
      <c r="E2" s="61"/>
      <c r="F2" s="62" t="s">
        <v>0</v>
      </c>
      <c r="G2" s="62"/>
      <c r="H2" s="62"/>
      <c r="I2" s="62"/>
      <c r="J2" s="63"/>
      <c r="K2" s="15"/>
      <c r="L2" s="15"/>
      <c r="M2" s="61" t="s">
        <v>27</v>
      </c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4"/>
      <c r="AG2" s="65" t="s">
        <v>10</v>
      </c>
    </row>
    <row r="3" spans="1:44" ht="94.5" customHeight="1" x14ac:dyDescent="0.3">
      <c r="A3" s="3" t="s">
        <v>1</v>
      </c>
      <c r="B3" s="3" t="s">
        <v>28</v>
      </c>
      <c r="C3" s="7" t="s">
        <v>65</v>
      </c>
      <c r="D3" s="7" t="s">
        <v>8</v>
      </c>
      <c r="E3" s="7" t="s">
        <v>9</v>
      </c>
      <c r="F3" s="5" t="s">
        <v>16</v>
      </c>
      <c r="G3" s="5" t="s">
        <v>11</v>
      </c>
      <c r="H3" s="5" t="s">
        <v>4</v>
      </c>
      <c r="I3" s="5" t="s">
        <v>15</v>
      </c>
      <c r="J3" s="3" t="s">
        <v>14</v>
      </c>
      <c r="K3" s="8"/>
      <c r="L3" s="9" t="s">
        <v>12</v>
      </c>
      <c r="M3" s="5" t="s">
        <v>17</v>
      </c>
      <c r="N3" s="3" t="s">
        <v>4</v>
      </c>
      <c r="O3" s="5" t="s">
        <v>18</v>
      </c>
      <c r="P3" s="5" t="s">
        <v>4</v>
      </c>
      <c r="Q3" s="3" t="s">
        <v>19</v>
      </c>
      <c r="R3" s="3" t="s">
        <v>4</v>
      </c>
      <c r="S3" s="3" t="s">
        <v>20</v>
      </c>
      <c r="T3" s="3" t="s">
        <v>4</v>
      </c>
      <c r="U3" s="3" t="s">
        <v>21</v>
      </c>
      <c r="V3" s="3" t="s">
        <v>4</v>
      </c>
      <c r="W3" s="3" t="s">
        <v>22</v>
      </c>
      <c r="X3" s="3" t="s">
        <v>4</v>
      </c>
      <c r="Y3" s="3" t="s">
        <v>23</v>
      </c>
      <c r="Z3" s="7" t="s">
        <v>4</v>
      </c>
      <c r="AA3" s="3" t="s">
        <v>24</v>
      </c>
      <c r="AB3" s="3" t="s">
        <v>4</v>
      </c>
      <c r="AC3" s="3" t="s">
        <v>25</v>
      </c>
      <c r="AD3" s="3" t="s">
        <v>4</v>
      </c>
      <c r="AE3" s="3" t="s">
        <v>26</v>
      </c>
      <c r="AF3" s="4" t="s">
        <v>4</v>
      </c>
      <c r="AG3" s="66"/>
      <c r="AH3" s="3" t="s">
        <v>62</v>
      </c>
    </row>
    <row r="4" spans="1:44" ht="43.2" x14ac:dyDescent="0.3">
      <c r="A4" s="3">
        <v>1</v>
      </c>
      <c r="B4" s="3" t="s">
        <v>48</v>
      </c>
      <c r="C4" s="3">
        <v>2520</v>
      </c>
      <c r="D4" s="3" t="s">
        <v>49</v>
      </c>
      <c r="E4" s="3" t="s">
        <v>50</v>
      </c>
      <c r="F4" s="5" t="s">
        <v>5</v>
      </c>
      <c r="G4" s="5">
        <v>6.45</v>
      </c>
      <c r="H4" s="5">
        <f t="shared" ref="H4" si="0">G4*110</f>
        <v>709.5</v>
      </c>
      <c r="I4" s="5" t="s">
        <v>5</v>
      </c>
      <c r="J4" s="3" t="s">
        <v>5</v>
      </c>
      <c r="K4" s="8" t="str">
        <f t="shared" ref="K4" si="1">IF(AND(F4="ΝΑΙ",IF(J4="ΝΑΙ",I4="ΝΑΙ")),"ΟΚ","ΑΠΟΡΡΙΠΤΕΤΑΙ")</f>
        <v>ΟΚ</v>
      </c>
      <c r="L4" s="8" t="s">
        <v>5</v>
      </c>
      <c r="M4" s="5" t="s">
        <v>5</v>
      </c>
      <c r="N4" s="3">
        <f t="shared" ref="N4" si="2">IF(M4="ΝΑΙ",120,0)</f>
        <v>120</v>
      </c>
      <c r="O4" s="5" t="s">
        <v>13</v>
      </c>
      <c r="P4" s="5">
        <f t="shared" ref="P4" si="3">IF(O4="ΝΑΙ",60,0)</f>
        <v>0</v>
      </c>
      <c r="Q4" s="3" t="s">
        <v>13</v>
      </c>
      <c r="R4" s="3">
        <f t="shared" ref="R4" si="4">IF(Q4="ΝΑΙ",250,0)</f>
        <v>0</v>
      </c>
      <c r="S4" s="3" t="s">
        <v>13</v>
      </c>
      <c r="T4" s="3">
        <f t="shared" ref="T4" si="5">IF(S4="ΝΑΙ",120,0)</f>
        <v>0</v>
      </c>
      <c r="U4" s="3"/>
      <c r="V4" s="3">
        <f t="shared" ref="V4" si="6">IF(U4="ΑΡΙΣΤΗ",70,IF(U4="ΠΟΛΥ ΚΑΛΗ",50,IF(U4="ΚΑΛΗ",30,)))</f>
        <v>0</v>
      </c>
      <c r="W4" s="3"/>
      <c r="X4" s="3">
        <f t="shared" ref="X4" si="7">IF(W4="ΑΡΙΣΤΗ",70,IF(W4="ΠΟΛΥ ΚΑΛΗ",50,IF(W4="ΚΑΛΗ",30,)))</f>
        <v>0</v>
      </c>
      <c r="Y4" s="3"/>
      <c r="Z4" s="3">
        <f t="shared" ref="Z4" si="8">IF(Y4="ΑΡΙΣΤΗ",70,IF(Y4="ΠΟΛΥ ΚΑΛΗ",50,IF(Y4="ΚΑΛΗ",30,)))</f>
        <v>0</v>
      </c>
      <c r="AA4" s="3" t="s">
        <v>13</v>
      </c>
      <c r="AB4" s="3">
        <f t="shared" ref="AB4" si="9">IF(AA4="ΝΑΙ",150,0)</f>
        <v>0</v>
      </c>
      <c r="AC4" s="3">
        <v>24</v>
      </c>
      <c r="AD4" s="3">
        <f t="shared" ref="AD4" si="10">AC4*17</f>
        <v>408</v>
      </c>
      <c r="AE4" s="3">
        <v>42</v>
      </c>
      <c r="AF4" s="4">
        <f t="shared" ref="AF4" si="11">AE4*7</f>
        <v>294</v>
      </c>
      <c r="AG4" s="18">
        <f t="shared" ref="AG4" si="12">H4+N4+P4+R4+T4+X4+Z4+AD4+AF4+V4+AB4</f>
        <v>1531.5</v>
      </c>
      <c r="AH4" s="12" t="s">
        <v>77</v>
      </c>
    </row>
    <row r="5" spans="1:44" ht="28.8" x14ac:dyDescent="0.3">
      <c r="A5" s="12">
        <f>A4+1</f>
        <v>2</v>
      </c>
      <c r="B5" s="12" t="s">
        <v>55</v>
      </c>
      <c r="C5" s="14" t="s">
        <v>66</v>
      </c>
      <c r="D5" s="12" t="s">
        <v>56</v>
      </c>
      <c r="E5" s="12" t="s">
        <v>57</v>
      </c>
      <c r="F5" s="35" t="s">
        <v>5</v>
      </c>
      <c r="G5" s="35">
        <v>8.08</v>
      </c>
      <c r="H5" s="35">
        <f t="shared" ref="H5:H14" si="13">G5*110</f>
        <v>888.8</v>
      </c>
      <c r="I5" s="35" t="s">
        <v>5</v>
      </c>
      <c r="J5" s="12" t="s">
        <v>5</v>
      </c>
      <c r="K5" s="30" t="str">
        <f t="shared" ref="K5:K14" si="14">IF(AND(F5="ΝΑΙ",IF(J5="ΝΑΙ",I5="ΝΑΙ")),"ΟΚ","ΑΠΟΡΡΙΠΤΕΤΑΙ")</f>
        <v>ΟΚ</v>
      </c>
      <c r="L5" s="30" t="s">
        <v>13</v>
      </c>
      <c r="M5" s="35" t="s">
        <v>5</v>
      </c>
      <c r="N5" s="12">
        <f t="shared" ref="N5:N14" si="15">IF(M5="ΝΑΙ",120,0)</f>
        <v>120</v>
      </c>
      <c r="O5" s="35" t="s">
        <v>5</v>
      </c>
      <c r="P5" s="35">
        <f t="shared" ref="P5:P14" si="16">IF(O5="ΝΑΙ",60,0)</f>
        <v>60</v>
      </c>
      <c r="Q5" s="12" t="s">
        <v>5</v>
      </c>
      <c r="R5" s="12">
        <f t="shared" ref="R5:R14" si="17">IF(Q5="ΝΑΙ",250,0)</f>
        <v>250</v>
      </c>
      <c r="S5" s="12"/>
      <c r="T5" s="12">
        <f t="shared" ref="T5:T14" si="18">IF(S5="ΝΑΙ",120,0)</f>
        <v>0</v>
      </c>
      <c r="U5" s="12"/>
      <c r="V5" s="12">
        <f t="shared" ref="V5:V14" si="19">IF(U5="ΑΡΙΣΤΗ",70,IF(U5="ΠΟΛΥ ΚΑΛΗ",50,IF(U5="ΚΑΛΗ",30,)))</f>
        <v>0</v>
      </c>
      <c r="W5" s="12"/>
      <c r="X5" s="12">
        <f t="shared" ref="X5:X14" si="20">IF(W5="ΑΡΙΣΤΗ",70,IF(W5="ΠΟΛΥ ΚΑΛΗ",50,IF(W5="ΚΑΛΗ",30,)))</f>
        <v>0</v>
      </c>
      <c r="Y5" s="12" t="s">
        <v>2</v>
      </c>
      <c r="Z5" s="12">
        <f t="shared" ref="Z5:Z14" si="21">IF(Y5="ΑΡΙΣΤΗ",70,IF(Y5="ΠΟΛΥ ΚΑΛΗ",50,IF(Y5="ΚΑΛΗ",30,)))</f>
        <v>70</v>
      </c>
      <c r="AA5" s="12" t="s">
        <v>13</v>
      </c>
      <c r="AB5" s="12">
        <f t="shared" ref="AB5:AB14" si="22">IF(AA5="ΝΑΙ",150,0)</f>
        <v>0</v>
      </c>
      <c r="AC5" s="12"/>
      <c r="AD5" s="12">
        <f t="shared" ref="AD5:AD14" si="23">AC5*17</f>
        <v>0</v>
      </c>
      <c r="AE5" s="12">
        <v>63</v>
      </c>
      <c r="AF5" s="31">
        <f t="shared" ref="AF5:AF14" si="24">AE5*7</f>
        <v>441</v>
      </c>
      <c r="AG5" s="32">
        <f t="shared" ref="AG5:AG14" si="25">H5+N5+P5+R5+T5+X5+Z5+AD5+AF5+V5+AB5</f>
        <v>1829.8</v>
      </c>
      <c r="AH5" s="12"/>
      <c r="AI5" s="33"/>
      <c r="AJ5" s="33"/>
      <c r="AK5" s="33"/>
      <c r="AL5" s="33"/>
      <c r="AM5" s="33"/>
      <c r="AN5" s="33"/>
      <c r="AO5" s="33"/>
      <c r="AP5" s="33"/>
      <c r="AQ5" s="33"/>
      <c r="AR5" s="33"/>
    </row>
    <row r="6" spans="1:44" ht="28.8" x14ac:dyDescent="0.3">
      <c r="A6" s="12">
        <f t="shared" ref="A6:A14" si="26">A5+1</f>
        <v>3</v>
      </c>
      <c r="B6" s="3" t="s">
        <v>29</v>
      </c>
      <c r="C6" s="3">
        <v>9825</v>
      </c>
      <c r="D6" s="3" t="s">
        <v>30</v>
      </c>
      <c r="E6" s="3" t="s">
        <v>31</v>
      </c>
      <c r="F6" s="5" t="s">
        <v>5</v>
      </c>
      <c r="G6" s="5">
        <v>7.41</v>
      </c>
      <c r="H6" s="5">
        <f t="shared" si="13"/>
        <v>815.1</v>
      </c>
      <c r="I6" s="5" t="s">
        <v>5</v>
      </c>
      <c r="J6" s="3" t="s">
        <v>5</v>
      </c>
      <c r="K6" s="8" t="str">
        <f t="shared" si="14"/>
        <v>ΟΚ</v>
      </c>
      <c r="L6" s="8" t="s">
        <v>13</v>
      </c>
      <c r="M6" s="5" t="s">
        <v>13</v>
      </c>
      <c r="N6" s="3">
        <f t="shared" si="15"/>
        <v>0</v>
      </c>
      <c r="O6" s="5" t="s">
        <v>13</v>
      </c>
      <c r="P6" s="5">
        <f t="shared" si="16"/>
        <v>0</v>
      </c>
      <c r="Q6" s="3" t="s">
        <v>13</v>
      </c>
      <c r="R6" s="3">
        <f t="shared" si="17"/>
        <v>0</v>
      </c>
      <c r="S6" s="3" t="s">
        <v>13</v>
      </c>
      <c r="T6" s="3">
        <f t="shared" si="18"/>
        <v>0</v>
      </c>
      <c r="U6" s="3" t="s">
        <v>6</v>
      </c>
      <c r="V6" s="3">
        <f t="shared" si="19"/>
        <v>50</v>
      </c>
      <c r="W6" s="3" t="s">
        <v>3</v>
      </c>
      <c r="X6" s="3">
        <f t="shared" si="20"/>
        <v>30</v>
      </c>
      <c r="Y6" s="3" t="s">
        <v>2</v>
      </c>
      <c r="Z6" s="3">
        <f t="shared" si="21"/>
        <v>70</v>
      </c>
      <c r="AA6" s="3" t="s">
        <v>13</v>
      </c>
      <c r="AB6" s="3">
        <f t="shared" si="22"/>
        <v>0</v>
      </c>
      <c r="AC6" s="3">
        <v>13</v>
      </c>
      <c r="AD6" s="3">
        <f t="shared" si="23"/>
        <v>221</v>
      </c>
      <c r="AE6" s="3">
        <v>84</v>
      </c>
      <c r="AF6" s="4">
        <f t="shared" si="24"/>
        <v>588</v>
      </c>
      <c r="AG6" s="18">
        <f t="shared" si="25"/>
        <v>1774.1</v>
      </c>
      <c r="AH6" s="3"/>
      <c r="AQ6" s="6" t="s">
        <v>5</v>
      </c>
      <c r="AR6" s="6" t="s">
        <v>2</v>
      </c>
    </row>
    <row r="7" spans="1:44" ht="28.8" x14ac:dyDescent="0.3">
      <c r="A7" s="12">
        <f t="shared" si="26"/>
        <v>4</v>
      </c>
      <c r="B7" s="12" t="s">
        <v>41</v>
      </c>
      <c r="C7" s="12">
        <v>4084</v>
      </c>
      <c r="D7" s="12" t="s">
        <v>42</v>
      </c>
      <c r="E7" s="12" t="s">
        <v>43</v>
      </c>
      <c r="F7" s="35" t="s">
        <v>5</v>
      </c>
      <c r="G7" s="35">
        <v>8</v>
      </c>
      <c r="H7" s="35">
        <f t="shared" si="13"/>
        <v>880</v>
      </c>
      <c r="I7" s="35" t="s">
        <v>5</v>
      </c>
      <c r="J7" s="12" t="s">
        <v>5</v>
      </c>
      <c r="K7" s="30" t="str">
        <f t="shared" si="14"/>
        <v>ΟΚ</v>
      </c>
      <c r="L7" s="30" t="s">
        <v>13</v>
      </c>
      <c r="M7" s="35"/>
      <c r="N7" s="12">
        <f t="shared" si="15"/>
        <v>0</v>
      </c>
      <c r="O7" s="35"/>
      <c r="P7" s="35">
        <f t="shared" si="16"/>
        <v>0</v>
      </c>
      <c r="Q7" s="12"/>
      <c r="R7" s="12">
        <f t="shared" si="17"/>
        <v>0</v>
      </c>
      <c r="S7" s="12"/>
      <c r="T7" s="12">
        <f t="shared" si="18"/>
        <v>0</v>
      </c>
      <c r="U7" s="12" t="s">
        <v>2</v>
      </c>
      <c r="V7" s="12">
        <f t="shared" si="19"/>
        <v>70</v>
      </c>
      <c r="W7" s="12"/>
      <c r="X7" s="12">
        <f t="shared" si="20"/>
        <v>0</v>
      </c>
      <c r="Y7" s="12" t="s">
        <v>3</v>
      </c>
      <c r="Z7" s="12">
        <f t="shared" si="21"/>
        <v>30</v>
      </c>
      <c r="AA7" s="12" t="s">
        <v>13</v>
      </c>
      <c r="AB7" s="12">
        <f t="shared" si="22"/>
        <v>0</v>
      </c>
      <c r="AC7" s="12"/>
      <c r="AD7" s="12">
        <f t="shared" si="23"/>
        <v>0</v>
      </c>
      <c r="AE7" s="12">
        <v>84</v>
      </c>
      <c r="AF7" s="31">
        <f t="shared" si="24"/>
        <v>588</v>
      </c>
      <c r="AG7" s="32">
        <f t="shared" si="25"/>
        <v>1568</v>
      </c>
      <c r="AH7" s="12"/>
      <c r="AI7" s="33"/>
      <c r="AJ7" s="33"/>
      <c r="AK7" s="33"/>
      <c r="AL7" s="33"/>
      <c r="AM7" s="33"/>
      <c r="AN7" s="33"/>
      <c r="AO7" s="33"/>
      <c r="AP7" s="33"/>
      <c r="AQ7" s="33"/>
      <c r="AR7" s="33"/>
    </row>
    <row r="8" spans="1:44" ht="28.8" x14ac:dyDescent="0.3">
      <c r="A8" s="12">
        <f t="shared" si="26"/>
        <v>5</v>
      </c>
      <c r="B8" s="3" t="s">
        <v>58</v>
      </c>
      <c r="C8" s="3">
        <v>4578</v>
      </c>
      <c r="D8" s="3" t="s">
        <v>59</v>
      </c>
      <c r="E8" s="3" t="s">
        <v>60</v>
      </c>
      <c r="F8" s="5" t="s">
        <v>5</v>
      </c>
      <c r="G8" s="5">
        <v>6.36</v>
      </c>
      <c r="H8" s="5">
        <f t="shared" si="13"/>
        <v>699.6</v>
      </c>
      <c r="I8" s="5" t="s">
        <v>5</v>
      </c>
      <c r="J8" s="3" t="s">
        <v>5</v>
      </c>
      <c r="K8" s="8" t="str">
        <f t="shared" si="14"/>
        <v>ΟΚ</v>
      </c>
      <c r="L8" s="8" t="s">
        <v>13</v>
      </c>
      <c r="M8" s="5" t="s">
        <v>13</v>
      </c>
      <c r="N8" s="3">
        <f t="shared" si="15"/>
        <v>0</v>
      </c>
      <c r="O8" s="5" t="s">
        <v>13</v>
      </c>
      <c r="P8" s="5">
        <f t="shared" si="16"/>
        <v>0</v>
      </c>
      <c r="Q8" s="3" t="s">
        <v>13</v>
      </c>
      <c r="R8" s="3">
        <f t="shared" si="17"/>
        <v>0</v>
      </c>
      <c r="S8" s="3" t="s">
        <v>13</v>
      </c>
      <c r="T8" s="3">
        <f t="shared" si="18"/>
        <v>0</v>
      </c>
      <c r="U8" s="3" t="s">
        <v>6</v>
      </c>
      <c r="V8" s="3">
        <f t="shared" si="19"/>
        <v>50</v>
      </c>
      <c r="W8" s="3"/>
      <c r="X8" s="3">
        <f t="shared" si="20"/>
        <v>0</v>
      </c>
      <c r="Y8" s="3" t="s">
        <v>2</v>
      </c>
      <c r="Z8" s="3">
        <f t="shared" si="21"/>
        <v>70</v>
      </c>
      <c r="AA8" s="3" t="s">
        <v>13</v>
      </c>
      <c r="AB8" s="3">
        <f t="shared" si="22"/>
        <v>0</v>
      </c>
      <c r="AC8" s="3"/>
      <c r="AD8" s="3">
        <f t="shared" si="23"/>
        <v>0</v>
      </c>
      <c r="AE8" s="3">
        <v>84</v>
      </c>
      <c r="AF8" s="4">
        <f t="shared" si="24"/>
        <v>588</v>
      </c>
      <c r="AG8" s="18">
        <f t="shared" si="25"/>
        <v>1407.6</v>
      </c>
      <c r="AH8" s="3"/>
    </row>
    <row r="9" spans="1:44" s="33" customFormat="1" ht="28.8" x14ac:dyDescent="0.3">
      <c r="A9" s="12">
        <f t="shared" si="26"/>
        <v>6</v>
      </c>
      <c r="B9" s="3" t="s">
        <v>32</v>
      </c>
      <c r="C9" s="3">
        <v>7019</v>
      </c>
      <c r="D9" s="3" t="s">
        <v>33</v>
      </c>
      <c r="E9" s="3" t="s">
        <v>34</v>
      </c>
      <c r="F9" s="5" t="s">
        <v>5</v>
      </c>
      <c r="G9" s="5">
        <v>6.94</v>
      </c>
      <c r="H9" s="5">
        <f t="shared" si="13"/>
        <v>763.40000000000009</v>
      </c>
      <c r="I9" s="5" t="s">
        <v>5</v>
      </c>
      <c r="J9" s="3" t="s">
        <v>5</v>
      </c>
      <c r="K9" s="8" t="str">
        <f t="shared" si="14"/>
        <v>ΟΚ</v>
      </c>
      <c r="L9" s="8" t="s">
        <v>13</v>
      </c>
      <c r="M9" s="5" t="s">
        <v>13</v>
      </c>
      <c r="N9" s="3">
        <f t="shared" si="15"/>
        <v>0</v>
      </c>
      <c r="O9" s="5" t="s">
        <v>13</v>
      </c>
      <c r="P9" s="5">
        <f t="shared" si="16"/>
        <v>0</v>
      </c>
      <c r="Q9" s="3" t="s">
        <v>13</v>
      </c>
      <c r="R9" s="3">
        <f t="shared" si="17"/>
        <v>0</v>
      </c>
      <c r="S9" s="3" t="s">
        <v>13</v>
      </c>
      <c r="T9" s="3">
        <f t="shared" si="18"/>
        <v>0</v>
      </c>
      <c r="U9" s="3"/>
      <c r="V9" s="3">
        <f t="shared" si="19"/>
        <v>0</v>
      </c>
      <c r="W9" s="3"/>
      <c r="X9" s="3">
        <f t="shared" si="20"/>
        <v>0</v>
      </c>
      <c r="Y9" s="3" t="s">
        <v>3</v>
      </c>
      <c r="Z9" s="3">
        <f t="shared" si="21"/>
        <v>30</v>
      </c>
      <c r="AA9" s="3" t="s">
        <v>13</v>
      </c>
      <c r="AB9" s="3">
        <f t="shared" si="22"/>
        <v>0</v>
      </c>
      <c r="AC9" s="3"/>
      <c r="AD9" s="3">
        <f t="shared" si="23"/>
        <v>0</v>
      </c>
      <c r="AE9" s="3">
        <v>84</v>
      </c>
      <c r="AF9" s="4">
        <f t="shared" si="24"/>
        <v>588</v>
      </c>
      <c r="AG9" s="18">
        <f t="shared" si="25"/>
        <v>1381.4</v>
      </c>
      <c r="AH9" s="3"/>
      <c r="AI9" s="6"/>
      <c r="AJ9" s="6"/>
      <c r="AK9" s="6"/>
      <c r="AL9" s="6"/>
      <c r="AM9" s="6"/>
      <c r="AN9" s="6"/>
      <c r="AO9" s="6"/>
      <c r="AP9" s="6"/>
      <c r="AQ9" s="6" t="s">
        <v>13</v>
      </c>
      <c r="AR9" s="6" t="s">
        <v>6</v>
      </c>
    </row>
    <row r="10" spans="1:44" ht="28.8" x14ac:dyDescent="0.3">
      <c r="A10" s="12">
        <f t="shared" si="26"/>
        <v>7</v>
      </c>
      <c r="B10" s="3" t="s">
        <v>38</v>
      </c>
      <c r="C10" s="3">
        <v>1001</v>
      </c>
      <c r="D10" s="3" t="s">
        <v>39</v>
      </c>
      <c r="E10" s="3" t="s">
        <v>40</v>
      </c>
      <c r="F10" s="5" t="s">
        <v>5</v>
      </c>
      <c r="G10" s="5">
        <v>6.35</v>
      </c>
      <c r="H10" s="5">
        <f t="shared" si="13"/>
        <v>698.5</v>
      </c>
      <c r="I10" s="5" t="s">
        <v>5</v>
      </c>
      <c r="J10" s="3" t="s">
        <v>5</v>
      </c>
      <c r="K10" s="8" t="str">
        <f t="shared" si="14"/>
        <v>ΟΚ</v>
      </c>
      <c r="L10" s="8" t="s">
        <v>13</v>
      </c>
      <c r="M10" s="5" t="s">
        <v>13</v>
      </c>
      <c r="N10" s="3">
        <f t="shared" si="15"/>
        <v>0</v>
      </c>
      <c r="O10" s="5" t="s">
        <v>13</v>
      </c>
      <c r="P10" s="5">
        <f t="shared" si="16"/>
        <v>0</v>
      </c>
      <c r="Q10" s="3" t="s">
        <v>13</v>
      </c>
      <c r="R10" s="3">
        <f t="shared" si="17"/>
        <v>0</v>
      </c>
      <c r="S10" s="3" t="s">
        <v>13</v>
      </c>
      <c r="T10" s="3">
        <f t="shared" si="18"/>
        <v>0</v>
      </c>
      <c r="U10" s="3"/>
      <c r="V10" s="3">
        <f t="shared" si="19"/>
        <v>0</v>
      </c>
      <c r="W10" s="3"/>
      <c r="X10" s="3">
        <f t="shared" si="20"/>
        <v>0</v>
      </c>
      <c r="Y10" s="3"/>
      <c r="Z10" s="3">
        <f t="shared" si="21"/>
        <v>0</v>
      </c>
      <c r="AA10" s="3" t="s">
        <v>13</v>
      </c>
      <c r="AB10" s="3">
        <f t="shared" si="22"/>
        <v>0</v>
      </c>
      <c r="AC10" s="3"/>
      <c r="AD10" s="3">
        <f t="shared" si="23"/>
        <v>0</v>
      </c>
      <c r="AE10" s="3">
        <v>84</v>
      </c>
      <c r="AF10" s="4">
        <f t="shared" si="24"/>
        <v>588</v>
      </c>
      <c r="AG10" s="18">
        <f t="shared" si="25"/>
        <v>1286.5</v>
      </c>
      <c r="AH10" s="3"/>
    </row>
    <row r="11" spans="1:44" s="23" customFormat="1" ht="80.25" customHeight="1" x14ac:dyDescent="0.3">
      <c r="A11" s="12">
        <f t="shared" si="26"/>
        <v>8</v>
      </c>
      <c r="B11" s="19" t="s">
        <v>51</v>
      </c>
      <c r="C11" s="19">
        <v>5089</v>
      </c>
      <c r="D11" s="19" t="s">
        <v>52</v>
      </c>
      <c r="E11" s="19" t="s">
        <v>53</v>
      </c>
      <c r="F11" s="20" t="s">
        <v>5</v>
      </c>
      <c r="G11" s="20">
        <v>7.35</v>
      </c>
      <c r="H11" s="20">
        <f t="shared" si="13"/>
        <v>808.5</v>
      </c>
      <c r="I11" s="20" t="s">
        <v>5</v>
      </c>
      <c r="J11" s="19" t="s">
        <v>5</v>
      </c>
      <c r="K11" s="21" t="str">
        <f t="shared" si="14"/>
        <v>ΟΚ</v>
      </c>
      <c r="L11" s="21" t="s">
        <v>13</v>
      </c>
      <c r="M11" s="20" t="s">
        <v>13</v>
      </c>
      <c r="N11" s="19">
        <f t="shared" si="15"/>
        <v>0</v>
      </c>
      <c r="O11" s="20" t="s">
        <v>13</v>
      </c>
      <c r="P11" s="20">
        <f t="shared" si="16"/>
        <v>0</v>
      </c>
      <c r="Q11" s="19" t="s">
        <v>13</v>
      </c>
      <c r="R11" s="19">
        <f t="shared" si="17"/>
        <v>0</v>
      </c>
      <c r="S11" s="19" t="s">
        <v>13</v>
      </c>
      <c r="T11" s="19">
        <f t="shared" si="18"/>
        <v>0</v>
      </c>
      <c r="U11" s="19" t="s">
        <v>3</v>
      </c>
      <c r="V11" s="19">
        <f t="shared" si="19"/>
        <v>30</v>
      </c>
      <c r="W11" s="19"/>
      <c r="X11" s="19">
        <f t="shared" si="20"/>
        <v>0</v>
      </c>
      <c r="Y11" s="19"/>
      <c r="Z11" s="19">
        <f t="shared" si="21"/>
        <v>0</v>
      </c>
      <c r="AA11" s="19" t="s">
        <v>13</v>
      </c>
      <c r="AB11" s="19">
        <f t="shared" si="22"/>
        <v>0</v>
      </c>
      <c r="AC11" s="19"/>
      <c r="AD11" s="19">
        <f t="shared" si="23"/>
        <v>0</v>
      </c>
      <c r="AE11" s="19">
        <v>53</v>
      </c>
      <c r="AF11" s="22">
        <f t="shared" si="24"/>
        <v>371</v>
      </c>
      <c r="AG11" s="28">
        <f t="shared" si="25"/>
        <v>1209.5</v>
      </c>
      <c r="AH11" s="19"/>
    </row>
    <row r="12" spans="1:44" ht="28.8" x14ac:dyDescent="0.3">
      <c r="A12" s="12">
        <f t="shared" si="26"/>
        <v>9</v>
      </c>
      <c r="B12" s="3" t="s">
        <v>44</v>
      </c>
      <c r="C12" s="3">
        <v>2657</v>
      </c>
      <c r="D12" s="3" t="s">
        <v>45</v>
      </c>
      <c r="E12" s="3" t="s">
        <v>46</v>
      </c>
      <c r="F12" s="5" t="s">
        <v>5</v>
      </c>
      <c r="G12" s="5">
        <v>6.14</v>
      </c>
      <c r="H12" s="5">
        <f t="shared" si="13"/>
        <v>675.4</v>
      </c>
      <c r="I12" s="5" t="s">
        <v>5</v>
      </c>
      <c r="J12" s="3" t="s">
        <v>5</v>
      </c>
      <c r="K12" s="8" t="str">
        <f t="shared" si="14"/>
        <v>ΟΚ</v>
      </c>
      <c r="L12" s="8" t="s">
        <v>13</v>
      </c>
      <c r="M12" s="5" t="s">
        <v>5</v>
      </c>
      <c r="N12" s="3">
        <f t="shared" si="15"/>
        <v>120</v>
      </c>
      <c r="O12" s="5" t="s">
        <v>5</v>
      </c>
      <c r="P12" s="5">
        <f t="shared" si="16"/>
        <v>60</v>
      </c>
      <c r="Q12" s="3" t="s">
        <v>13</v>
      </c>
      <c r="R12" s="3">
        <f t="shared" si="17"/>
        <v>0</v>
      </c>
      <c r="S12" s="3" t="s">
        <v>13</v>
      </c>
      <c r="T12" s="3">
        <f t="shared" si="18"/>
        <v>0</v>
      </c>
      <c r="U12" s="3"/>
      <c r="V12" s="3">
        <f t="shared" si="19"/>
        <v>0</v>
      </c>
      <c r="W12" s="3"/>
      <c r="X12" s="3">
        <f t="shared" si="20"/>
        <v>0</v>
      </c>
      <c r="Y12" s="3" t="s">
        <v>3</v>
      </c>
      <c r="Z12" s="3">
        <f t="shared" si="21"/>
        <v>30</v>
      </c>
      <c r="AA12" s="3" t="s">
        <v>13</v>
      </c>
      <c r="AB12" s="3">
        <f t="shared" si="22"/>
        <v>0</v>
      </c>
      <c r="AC12" s="3"/>
      <c r="AD12" s="3">
        <f t="shared" si="23"/>
        <v>0</v>
      </c>
      <c r="AE12" s="3">
        <v>46</v>
      </c>
      <c r="AF12" s="4">
        <f t="shared" si="24"/>
        <v>322</v>
      </c>
      <c r="AG12" s="18">
        <f t="shared" si="25"/>
        <v>1207.4000000000001</v>
      </c>
      <c r="AH12" s="3"/>
    </row>
    <row r="13" spans="1:44" s="33" customFormat="1" x14ac:dyDescent="0.3">
      <c r="A13" s="12">
        <f t="shared" si="26"/>
        <v>10</v>
      </c>
      <c r="B13" s="3" t="s">
        <v>35</v>
      </c>
      <c r="C13" s="3">
        <v>7751</v>
      </c>
      <c r="D13" s="3" t="s">
        <v>36</v>
      </c>
      <c r="E13" s="3" t="s">
        <v>37</v>
      </c>
      <c r="F13" s="5" t="s">
        <v>5</v>
      </c>
      <c r="G13" s="5">
        <v>5.55</v>
      </c>
      <c r="H13" s="5">
        <f t="shared" si="13"/>
        <v>610.5</v>
      </c>
      <c r="I13" s="5" t="s">
        <v>5</v>
      </c>
      <c r="J13" s="3" t="s">
        <v>5</v>
      </c>
      <c r="K13" s="8" t="str">
        <f t="shared" si="14"/>
        <v>ΟΚ</v>
      </c>
      <c r="L13" s="8" t="s">
        <v>13</v>
      </c>
      <c r="M13" s="5" t="s">
        <v>13</v>
      </c>
      <c r="N13" s="3">
        <f t="shared" si="15"/>
        <v>0</v>
      </c>
      <c r="O13" s="5" t="s">
        <v>13</v>
      </c>
      <c r="P13" s="5">
        <f t="shared" si="16"/>
        <v>0</v>
      </c>
      <c r="Q13" s="3" t="s">
        <v>13</v>
      </c>
      <c r="R13" s="3">
        <f t="shared" si="17"/>
        <v>0</v>
      </c>
      <c r="S13" s="3" t="s">
        <v>13</v>
      </c>
      <c r="T13" s="3">
        <f t="shared" si="18"/>
        <v>0</v>
      </c>
      <c r="U13" s="3"/>
      <c r="V13" s="3">
        <f t="shared" si="19"/>
        <v>0</v>
      </c>
      <c r="W13" s="3"/>
      <c r="X13" s="3">
        <f t="shared" si="20"/>
        <v>0</v>
      </c>
      <c r="Y13" s="3" t="s">
        <v>3</v>
      </c>
      <c r="Z13" s="3">
        <f t="shared" si="21"/>
        <v>30</v>
      </c>
      <c r="AA13" s="3" t="s">
        <v>13</v>
      </c>
      <c r="AB13" s="3">
        <f t="shared" si="22"/>
        <v>0</v>
      </c>
      <c r="AC13" s="3">
        <v>8</v>
      </c>
      <c r="AD13" s="3">
        <f t="shared" si="23"/>
        <v>136</v>
      </c>
      <c r="AE13" s="3">
        <v>34</v>
      </c>
      <c r="AF13" s="4">
        <f t="shared" si="24"/>
        <v>238</v>
      </c>
      <c r="AG13" s="18">
        <f t="shared" si="25"/>
        <v>1014.5</v>
      </c>
      <c r="AH13" s="3"/>
      <c r="AI13" s="6"/>
      <c r="AJ13" s="6"/>
      <c r="AK13" s="6"/>
      <c r="AL13" s="6"/>
      <c r="AM13" s="6"/>
      <c r="AN13" s="6"/>
      <c r="AO13" s="6"/>
      <c r="AP13" s="6"/>
      <c r="AQ13" s="6"/>
      <c r="AR13" s="6" t="s">
        <v>3</v>
      </c>
    </row>
    <row r="14" spans="1:44" ht="28.8" x14ac:dyDescent="0.3">
      <c r="A14" s="12">
        <f t="shared" si="26"/>
        <v>11</v>
      </c>
      <c r="B14" s="3" t="s">
        <v>54</v>
      </c>
      <c r="C14" s="10" t="s">
        <v>67</v>
      </c>
      <c r="D14" s="3" t="s">
        <v>61</v>
      </c>
      <c r="E14" s="3" t="s">
        <v>46</v>
      </c>
      <c r="F14" s="5" t="s">
        <v>5</v>
      </c>
      <c r="G14" s="5">
        <v>6</v>
      </c>
      <c r="H14" s="5">
        <f t="shared" si="13"/>
        <v>660</v>
      </c>
      <c r="I14" s="5" t="s">
        <v>5</v>
      </c>
      <c r="J14" s="3" t="s">
        <v>5</v>
      </c>
      <c r="K14" s="8" t="str">
        <f t="shared" si="14"/>
        <v>ΟΚ</v>
      </c>
      <c r="L14" s="8" t="s">
        <v>13</v>
      </c>
      <c r="M14" s="5" t="s">
        <v>13</v>
      </c>
      <c r="N14" s="3">
        <f t="shared" si="15"/>
        <v>0</v>
      </c>
      <c r="O14" s="5" t="s">
        <v>13</v>
      </c>
      <c r="P14" s="5">
        <f t="shared" si="16"/>
        <v>0</v>
      </c>
      <c r="Q14" s="3" t="s">
        <v>13</v>
      </c>
      <c r="R14" s="3">
        <f t="shared" si="17"/>
        <v>0</v>
      </c>
      <c r="S14" s="3" t="s">
        <v>13</v>
      </c>
      <c r="T14" s="3">
        <f t="shared" si="18"/>
        <v>0</v>
      </c>
      <c r="U14" s="3"/>
      <c r="V14" s="3">
        <f t="shared" si="19"/>
        <v>0</v>
      </c>
      <c r="W14" s="3"/>
      <c r="X14" s="3">
        <f t="shared" si="20"/>
        <v>0</v>
      </c>
      <c r="Y14" s="3"/>
      <c r="Z14" s="3">
        <f t="shared" si="21"/>
        <v>0</v>
      </c>
      <c r="AA14" s="3" t="s">
        <v>13</v>
      </c>
      <c r="AB14" s="3">
        <f t="shared" si="22"/>
        <v>0</v>
      </c>
      <c r="AC14" s="3"/>
      <c r="AD14" s="3">
        <f t="shared" si="23"/>
        <v>0</v>
      </c>
      <c r="AE14" s="3"/>
      <c r="AF14" s="4">
        <f t="shared" si="24"/>
        <v>0</v>
      </c>
      <c r="AG14" s="18">
        <f t="shared" si="25"/>
        <v>660</v>
      </c>
      <c r="AH14" s="3"/>
    </row>
  </sheetData>
  <sortState xmlns:xlrd2="http://schemas.microsoft.com/office/spreadsheetml/2017/richdata2" ref="A5:AR14">
    <sortCondition descending="1" ref="AG5:AG14"/>
  </sortState>
  <mergeCells count="5">
    <mergeCell ref="A1:E1"/>
    <mergeCell ref="A2:E2"/>
    <mergeCell ref="F2:J2"/>
    <mergeCell ref="M2:AF2"/>
    <mergeCell ref="AG2:AG3"/>
  </mergeCells>
  <dataValidations count="5">
    <dataValidation type="decimal" allowBlank="1" showInputMessage="1" showErrorMessage="1" sqref="G4:G14" xr:uid="{E688EA1D-35DB-4AB8-A9BE-5C1606E59012}">
      <formula1>5</formula1>
      <formula2>10</formula2>
    </dataValidation>
    <dataValidation type="whole" allowBlank="1" showInputMessage="1" showErrorMessage="1" errorTitle="ΠΡΟΣΟΧΗ!" error="ΑΠΟ 1 ΕΩΣ 84 ΜΗΝΕΣ" sqref="AE4:AE14" xr:uid="{C588178A-C089-4293-A02C-8CF85EE011BE}">
      <formula1>1</formula1>
      <formula2>84</formula2>
    </dataValidation>
    <dataValidation type="list" allowBlank="1" showInputMessage="1" showErrorMessage="1" sqref="O4:O14 S4:S14 F4:F14 L4:M14 I4:J14 Q4:Q14 AA4:AA14" xr:uid="{B2C7FE29-DAA9-4500-B80F-152C275BD443}">
      <formula1>$AQ$5:$AQ$6</formula1>
    </dataValidation>
    <dataValidation type="list" allowBlank="1" showInputMessage="1" showErrorMessage="1" sqref="U4:U14 W4:W14 Y4:Y14" xr:uid="{DC94A7DC-DB20-402E-875D-CF7532E319FD}">
      <formula1>$AR$5:$AR$7</formula1>
    </dataValidation>
    <dataValidation type="whole" allowBlank="1" showInputMessage="1" showErrorMessage="1" errorTitle="ΠΡΟΣΟΧΗ!" error="ΑΠΟ 1 ΕΩΣ 24 ΜΗΝΕΣ" sqref="AC4:AC14" xr:uid="{9FF99265-6BA1-4202-A421-EF906580709A}">
      <formula1>1</formula1>
      <formula2>24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4"/>
  <sheetViews>
    <sheetView workbookViewId="0">
      <selection activeCell="J7" sqref="J7"/>
    </sheetView>
  </sheetViews>
  <sheetFormatPr defaultColWidth="9.109375" defaultRowHeight="14.4" x14ac:dyDescent="0.3"/>
  <cols>
    <col min="1" max="1" width="4.44140625" style="6" customWidth="1"/>
    <col min="2" max="3" width="14.88671875" style="6" customWidth="1"/>
    <col min="4" max="5" width="9.6640625" style="6" customWidth="1"/>
    <col min="6" max="6" width="7.33203125" style="6" customWidth="1"/>
    <col min="7" max="7" width="16.109375" style="6" customWidth="1"/>
    <col min="8" max="8" width="10.88671875" style="6" customWidth="1"/>
    <col min="9" max="9" width="15" style="6" customWidth="1"/>
    <col min="10" max="10" width="23.33203125" style="6" customWidth="1"/>
    <col min="11" max="18" width="9.109375" style="6"/>
    <col min="19" max="20" width="9.109375" style="6" hidden="1" customWidth="1"/>
    <col min="21" max="16384" width="9.109375" style="6"/>
  </cols>
  <sheetData>
    <row r="1" spans="1:10" ht="84.6" customHeight="1" x14ac:dyDescent="0.3">
      <c r="A1" s="58" t="s">
        <v>71</v>
      </c>
      <c r="B1" s="59"/>
      <c r="C1" s="59"/>
      <c r="D1" s="5"/>
      <c r="E1" s="5"/>
      <c r="F1" s="5"/>
      <c r="G1" s="5"/>
      <c r="H1" s="3"/>
      <c r="I1" s="8"/>
      <c r="J1" s="3"/>
    </row>
    <row r="2" spans="1:10" s="17" customFormat="1" ht="15.6" x14ac:dyDescent="0.3">
      <c r="A2" s="60" t="s">
        <v>7</v>
      </c>
      <c r="B2" s="61"/>
      <c r="C2" s="61"/>
      <c r="D2" s="62" t="s">
        <v>0</v>
      </c>
      <c r="E2" s="62"/>
      <c r="F2" s="62"/>
      <c r="G2" s="62"/>
      <c r="H2" s="63"/>
      <c r="I2" s="15"/>
      <c r="J2" s="16"/>
    </row>
    <row r="3" spans="1:10" ht="94.5" customHeight="1" x14ac:dyDescent="0.3">
      <c r="A3" s="3" t="s">
        <v>1</v>
      </c>
      <c r="B3" s="3" t="s">
        <v>28</v>
      </c>
      <c r="C3" s="7" t="s">
        <v>63</v>
      </c>
      <c r="D3" s="5" t="s">
        <v>16</v>
      </c>
      <c r="E3" s="5" t="s">
        <v>11</v>
      </c>
      <c r="F3" s="5" t="s">
        <v>4</v>
      </c>
      <c r="G3" s="5" t="s">
        <v>15</v>
      </c>
      <c r="H3" s="3" t="s">
        <v>14</v>
      </c>
      <c r="I3" s="8"/>
      <c r="J3" s="11" t="s">
        <v>70</v>
      </c>
    </row>
    <row r="4" spans="1:10" ht="28.8" x14ac:dyDescent="0.3">
      <c r="A4" s="3">
        <v>7</v>
      </c>
      <c r="B4" s="3" t="s">
        <v>47</v>
      </c>
      <c r="C4" s="10" t="s">
        <v>64</v>
      </c>
      <c r="D4" s="5" t="s">
        <v>13</v>
      </c>
      <c r="E4" s="5"/>
      <c r="F4" s="5">
        <f t="shared" ref="F4" si="0">E4*110</f>
        <v>0</v>
      </c>
      <c r="G4" s="5"/>
      <c r="H4" s="3"/>
      <c r="I4" s="8" t="str">
        <f t="shared" ref="I4" si="1">IF(AND(D4="ΝΑΙ",IF(H4="ΝΑΙ",G4="ΝΑΙ")),"ΟΚ","ΑΠΟΡΡΙΠΤΕΤΑΙ")</f>
        <v>ΑΠΟΡΡΙΠΤΕΤΑΙ</v>
      </c>
      <c r="J4" s="10" t="s">
        <v>76</v>
      </c>
    </row>
  </sheetData>
  <mergeCells count="3">
    <mergeCell ref="A1:C1"/>
    <mergeCell ref="A2:C2"/>
    <mergeCell ref="D2:H2"/>
  </mergeCells>
  <dataValidations count="2">
    <dataValidation type="decimal" allowBlank="1" showInputMessage="1" showErrorMessage="1" sqref="E4" xr:uid="{00000000-0002-0000-0200-000000000000}">
      <formula1>5</formula1>
      <formula2>10</formula2>
    </dataValidation>
    <dataValidation type="list" allowBlank="1" showInputMessage="1" showErrorMessage="1" sqref="D4 G4:H4" xr:uid="{00000000-0002-0000-0200-00000200000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A2840-6B02-476B-A487-AAFB425B5CE2}">
  <dimension ref="A1:AR4"/>
  <sheetViews>
    <sheetView workbookViewId="0">
      <pane xSplit="5" topLeftCell="F1" activePane="topRight" state="frozen"/>
      <selection pane="topRight" activeCell="E5" sqref="E5"/>
    </sheetView>
  </sheetViews>
  <sheetFormatPr defaultColWidth="9.109375" defaultRowHeight="91.8" customHeight="1" x14ac:dyDescent="0.3"/>
  <cols>
    <col min="1" max="1" width="4.44140625" style="23" customWidth="1"/>
    <col min="2" max="3" width="14.88671875" style="23" customWidth="1"/>
    <col min="4" max="4" width="25.109375" style="23" customWidth="1"/>
    <col min="5" max="5" width="25.33203125" style="23" customWidth="1"/>
    <col min="6" max="7" width="9.6640625" style="23" customWidth="1"/>
    <col min="8" max="8" width="7.33203125" style="23" customWidth="1"/>
    <col min="9" max="9" width="16.109375" style="23" customWidth="1"/>
    <col min="10" max="10" width="10.88671875" style="23" customWidth="1"/>
    <col min="11" max="11" width="15" style="23" customWidth="1"/>
    <col min="12" max="12" width="14" style="23" customWidth="1"/>
    <col min="13" max="13" width="16.33203125" style="23" customWidth="1"/>
    <col min="14" max="14" width="7.33203125" style="23" customWidth="1"/>
    <col min="15" max="15" width="16.109375" style="23" customWidth="1"/>
    <col min="16" max="16" width="7.33203125" style="23" customWidth="1"/>
    <col min="17" max="17" width="13.88671875" style="23" customWidth="1"/>
    <col min="18" max="18" width="7.33203125" style="23" customWidth="1"/>
    <col min="19" max="19" width="15.33203125" style="23" customWidth="1"/>
    <col min="20" max="20" width="7.33203125" style="23" customWidth="1"/>
    <col min="21" max="21" width="11" style="23" customWidth="1"/>
    <col min="22" max="22" width="7.33203125" style="23" customWidth="1"/>
    <col min="23" max="23" width="11.44140625" style="23" customWidth="1"/>
    <col min="24" max="24" width="7.33203125" style="23" customWidth="1"/>
    <col min="25" max="25" width="11.44140625" style="23" customWidth="1"/>
    <col min="26" max="26" width="7.33203125" style="23" customWidth="1"/>
    <col min="27" max="27" width="14.33203125" style="23" customWidth="1"/>
    <col min="28" max="28" width="7.33203125" style="23" customWidth="1"/>
    <col min="29" max="29" width="18" style="23" customWidth="1"/>
    <col min="30" max="30" width="7.109375" style="23" customWidth="1"/>
    <col min="31" max="31" width="14.6640625" style="23" customWidth="1"/>
    <col min="32" max="32" width="7.88671875" style="23" customWidth="1"/>
    <col min="33" max="33" width="9.5546875" style="23" customWidth="1"/>
    <col min="34" max="34" width="17.44140625" style="23" customWidth="1"/>
    <col min="35" max="42" width="9.109375" style="23"/>
    <col min="43" max="44" width="9.109375" style="23" hidden="1" customWidth="1"/>
    <col min="45" max="16384" width="9.109375" style="23"/>
  </cols>
  <sheetData>
    <row r="1" spans="1:34" ht="91.8" customHeight="1" x14ac:dyDescent="0.3">
      <c r="A1" s="67" t="s">
        <v>74</v>
      </c>
      <c r="B1" s="68"/>
      <c r="C1" s="68"/>
      <c r="D1" s="68"/>
      <c r="E1" s="68"/>
      <c r="F1" s="20"/>
      <c r="G1" s="20"/>
      <c r="H1" s="20"/>
      <c r="I1" s="20"/>
      <c r="J1" s="19"/>
      <c r="K1" s="21"/>
      <c r="L1" s="21"/>
      <c r="M1" s="20"/>
      <c r="N1" s="20"/>
      <c r="O1" s="20"/>
      <c r="P1" s="20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22"/>
      <c r="AG1" s="20"/>
    </row>
    <row r="2" spans="1:34" s="25" customFormat="1" ht="91.8" customHeight="1" x14ac:dyDescent="0.3">
      <c r="A2" s="69" t="s">
        <v>7</v>
      </c>
      <c r="B2" s="70"/>
      <c r="C2" s="70"/>
      <c r="D2" s="70"/>
      <c r="E2" s="70"/>
      <c r="F2" s="71" t="s">
        <v>0</v>
      </c>
      <c r="G2" s="71"/>
      <c r="H2" s="71"/>
      <c r="I2" s="71"/>
      <c r="J2" s="72"/>
      <c r="K2" s="24"/>
      <c r="L2" s="24"/>
      <c r="M2" s="70" t="s">
        <v>27</v>
      </c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3"/>
      <c r="AG2" s="53" t="s">
        <v>10</v>
      </c>
    </row>
    <row r="3" spans="1:34" ht="91.8" customHeight="1" x14ac:dyDescent="0.3">
      <c r="A3" s="19" t="s">
        <v>1</v>
      </c>
      <c r="B3" s="19" t="s">
        <v>28</v>
      </c>
      <c r="C3" s="26" t="s">
        <v>65</v>
      </c>
      <c r="D3" s="26" t="s">
        <v>8</v>
      </c>
      <c r="E3" s="26" t="s">
        <v>9</v>
      </c>
      <c r="F3" s="20" t="s">
        <v>16</v>
      </c>
      <c r="G3" s="20" t="s">
        <v>11</v>
      </c>
      <c r="H3" s="20" t="s">
        <v>4</v>
      </c>
      <c r="I3" s="20" t="s">
        <v>15</v>
      </c>
      <c r="J3" s="19" t="s">
        <v>14</v>
      </c>
      <c r="K3" s="21"/>
      <c r="L3" s="27" t="s">
        <v>12</v>
      </c>
      <c r="M3" s="20" t="s">
        <v>17</v>
      </c>
      <c r="N3" s="19" t="s">
        <v>4</v>
      </c>
      <c r="O3" s="20" t="s">
        <v>18</v>
      </c>
      <c r="P3" s="20" t="s">
        <v>4</v>
      </c>
      <c r="Q3" s="19" t="s">
        <v>19</v>
      </c>
      <c r="R3" s="19" t="s">
        <v>4</v>
      </c>
      <c r="S3" s="19" t="s">
        <v>20</v>
      </c>
      <c r="T3" s="19" t="s">
        <v>4</v>
      </c>
      <c r="U3" s="19" t="s">
        <v>21</v>
      </c>
      <c r="V3" s="19" t="s">
        <v>4</v>
      </c>
      <c r="W3" s="19" t="s">
        <v>22</v>
      </c>
      <c r="X3" s="19" t="s">
        <v>4</v>
      </c>
      <c r="Y3" s="19" t="s">
        <v>23</v>
      </c>
      <c r="Z3" s="26" t="s">
        <v>4</v>
      </c>
      <c r="AA3" s="19" t="s">
        <v>24</v>
      </c>
      <c r="AB3" s="19" t="s">
        <v>4</v>
      </c>
      <c r="AC3" s="19" t="s">
        <v>25</v>
      </c>
      <c r="AD3" s="19" t="s">
        <v>4</v>
      </c>
      <c r="AE3" s="19" t="s">
        <v>26</v>
      </c>
      <c r="AF3" s="22" t="s">
        <v>4</v>
      </c>
      <c r="AG3" s="54"/>
      <c r="AH3" s="19" t="s">
        <v>62</v>
      </c>
    </row>
    <row r="4" spans="1:34" ht="91.8" customHeight="1" x14ac:dyDescent="0.3">
      <c r="A4" s="19">
        <v>1</v>
      </c>
      <c r="B4" s="19" t="s">
        <v>48</v>
      </c>
      <c r="C4" s="19">
        <v>2520</v>
      </c>
      <c r="D4" s="19" t="s">
        <v>49</v>
      </c>
      <c r="E4" s="19" t="s">
        <v>50</v>
      </c>
      <c r="F4" s="20" t="s">
        <v>5</v>
      </c>
      <c r="G4" s="20">
        <v>6.45</v>
      </c>
      <c r="H4" s="20">
        <f t="shared" ref="H4" si="0">G4*110</f>
        <v>709.5</v>
      </c>
      <c r="I4" s="20" t="s">
        <v>5</v>
      </c>
      <c r="J4" s="19" t="s">
        <v>5</v>
      </c>
      <c r="K4" s="21" t="str">
        <f t="shared" ref="K4" si="1">IF(AND(F4="ΝΑΙ",IF(J4="ΝΑΙ",I4="ΝΑΙ")),"ΟΚ","ΑΠΟΡΡΙΠΤΕΤΑΙ")</f>
        <v>ΟΚ</v>
      </c>
      <c r="L4" s="21" t="s">
        <v>5</v>
      </c>
      <c r="M4" s="20" t="s">
        <v>5</v>
      </c>
      <c r="N4" s="19">
        <f t="shared" ref="N4" si="2">IF(M4="ΝΑΙ",120,0)</f>
        <v>120</v>
      </c>
      <c r="O4" s="20" t="s">
        <v>13</v>
      </c>
      <c r="P4" s="20">
        <f t="shared" ref="P4" si="3">IF(O4="ΝΑΙ",60,0)</f>
        <v>0</v>
      </c>
      <c r="Q4" s="19" t="s">
        <v>13</v>
      </c>
      <c r="R4" s="19">
        <f t="shared" ref="R4" si="4">IF(Q4="ΝΑΙ",250,0)</f>
        <v>0</v>
      </c>
      <c r="S4" s="19" t="s">
        <v>13</v>
      </c>
      <c r="T4" s="19">
        <f t="shared" ref="T4" si="5">IF(S4="ΝΑΙ",120,0)</f>
        <v>0</v>
      </c>
      <c r="U4" s="19"/>
      <c r="V4" s="19">
        <f t="shared" ref="V4" si="6">IF(U4="ΑΡΙΣΤΗ",70,IF(U4="ΠΟΛΥ ΚΑΛΗ",50,IF(U4="ΚΑΛΗ",30,)))</f>
        <v>0</v>
      </c>
      <c r="W4" s="19"/>
      <c r="X4" s="19">
        <f t="shared" ref="X4" si="7">IF(W4="ΑΡΙΣΤΗ",70,IF(W4="ΠΟΛΥ ΚΑΛΗ",50,IF(W4="ΚΑΛΗ",30,)))</f>
        <v>0</v>
      </c>
      <c r="Y4" s="19"/>
      <c r="Z4" s="19">
        <f t="shared" ref="Z4" si="8">IF(Y4="ΑΡΙΣΤΗ",70,IF(Y4="ΠΟΛΥ ΚΑΛΗ",50,IF(Y4="ΚΑΛΗ",30,)))</f>
        <v>0</v>
      </c>
      <c r="AA4" s="19" t="s">
        <v>13</v>
      </c>
      <c r="AB4" s="19">
        <f t="shared" ref="AB4" si="9">IF(AA4="ΝΑΙ",150,0)</f>
        <v>0</v>
      </c>
      <c r="AC4" s="19">
        <v>24</v>
      </c>
      <c r="AD4" s="19">
        <f t="shared" ref="AD4" si="10">AC4*17</f>
        <v>408</v>
      </c>
      <c r="AE4" s="19"/>
      <c r="AF4" s="22">
        <f t="shared" ref="AF4" si="11">AE4*7</f>
        <v>0</v>
      </c>
      <c r="AG4" s="28">
        <f t="shared" ref="AG4" si="12">H4+N4+P4+R4+T4+X4+Z4+AD4+AF4+V4+AB4</f>
        <v>1237.5</v>
      </c>
      <c r="AH4" s="19" t="s">
        <v>12</v>
      </c>
    </row>
  </sheetData>
  <mergeCells count="5">
    <mergeCell ref="A1:E1"/>
    <mergeCell ref="A2:E2"/>
    <mergeCell ref="F2:J2"/>
    <mergeCell ref="M2:AF2"/>
    <mergeCell ref="AG2:AG3"/>
  </mergeCells>
  <dataValidations count="4">
    <dataValidation type="whole" allowBlank="1" showInputMessage="1" showErrorMessage="1" errorTitle="ΠΡΟΣΟΧΗ!" error="ΑΠΟ 1 ΕΩΣ 24 ΜΗΝΕΣ" sqref="AC4" xr:uid="{16358B92-9503-40F2-8535-71EF233C398E}">
      <formula1>1</formula1>
      <formula2>24</formula2>
    </dataValidation>
    <dataValidation type="list" allowBlank="1" showInputMessage="1" showErrorMessage="1" sqref="W4 Y4 U4 Q4 AA4 O4 S4 F4 L4:M4 I4:J4" xr:uid="{A579CA45-22B6-4D18-93B5-05391A126307}">
      <formula1>#REF!</formula1>
    </dataValidation>
    <dataValidation type="whole" allowBlank="1" showInputMessage="1" showErrorMessage="1" errorTitle="ΠΡΟΣΟΧΗ!" error="ΑΠΟ 1 ΕΩΣ 84 ΜΗΝΕΣ" sqref="AE4" xr:uid="{965949F0-F930-496C-9915-36A3B8A14D89}">
      <formula1>1</formula1>
      <formula2>84</formula2>
    </dataValidation>
    <dataValidation type="decimal" allowBlank="1" showInputMessage="1" showErrorMessage="1" sqref="G4" xr:uid="{46786535-6428-4A5C-9315-2AD8493C8985}">
      <formula1>5</formula1>
      <formula2>10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D839C-F86D-4804-A720-0EADB95D29FF}">
  <dimension ref="A1:AR7"/>
  <sheetViews>
    <sheetView workbookViewId="0">
      <selection activeCell="A7" sqref="A7"/>
    </sheetView>
  </sheetViews>
  <sheetFormatPr defaultColWidth="9.109375" defaultRowHeight="14.4" x14ac:dyDescent="0.3"/>
  <cols>
    <col min="1" max="1" width="4.44140625" style="23" customWidth="1"/>
    <col min="2" max="3" width="14.88671875" style="23" customWidth="1"/>
    <col min="4" max="4" width="25.109375" style="23" customWidth="1"/>
    <col min="5" max="5" width="25.33203125" style="23" customWidth="1"/>
    <col min="6" max="7" width="9.6640625" style="23" customWidth="1"/>
    <col min="8" max="8" width="7.33203125" style="23" customWidth="1"/>
    <col min="9" max="9" width="16.109375" style="23" customWidth="1"/>
    <col min="10" max="10" width="10.88671875" style="23" customWidth="1"/>
    <col min="11" max="11" width="15" style="23" customWidth="1"/>
    <col min="12" max="12" width="14" style="23" customWidth="1"/>
    <col min="13" max="13" width="16.33203125" style="23" customWidth="1"/>
    <col min="14" max="14" width="7.33203125" style="23" customWidth="1"/>
    <col min="15" max="15" width="16.109375" style="23" customWidth="1"/>
    <col min="16" max="16" width="7.33203125" style="23" customWidth="1"/>
    <col min="17" max="17" width="13.88671875" style="23" customWidth="1"/>
    <col min="18" max="18" width="7.33203125" style="23" customWidth="1"/>
    <col min="19" max="19" width="15.33203125" style="23" customWidth="1"/>
    <col min="20" max="20" width="7.33203125" style="23" customWidth="1"/>
    <col min="21" max="21" width="11" style="23" customWidth="1"/>
    <col min="22" max="22" width="7.33203125" style="23" customWidth="1"/>
    <col min="23" max="23" width="11.44140625" style="23" customWidth="1"/>
    <col min="24" max="24" width="7.33203125" style="23" customWidth="1"/>
    <col min="25" max="25" width="11.44140625" style="23" customWidth="1"/>
    <col min="26" max="26" width="7.33203125" style="23" customWidth="1"/>
    <col min="27" max="27" width="14.33203125" style="23" customWidth="1"/>
    <col min="28" max="28" width="7.33203125" style="23" customWidth="1"/>
    <col min="29" max="29" width="18" style="23" customWidth="1"/>
    <col min="30" max="30" width="7.109375" style="23" customWidth="1"/>
    <col min="31" max="31" width="14.6640625" style="23" customWidth="1"/>
    <col min="32" max="32" width="7.88671875" style="23" customWidth="1"/>
    <col min="33" max="33" width="9.5546875" style="23" customWidth="1"/>
    <col min="34" max="34" width="17.44140625" style="23" customWidth="1"/>
    <col min="35" max="42" width="9.109375" style="23"/>
    <col min="43" max="44" width="9.109375" style="23" hidden="1" customWidth="1"/>
    <col min="45" max="16384" width="9.109375" style="23"/>
  </cols>
  <sheetData>
    <row r="1" spans="1:34" ht="82.2" customHeight="1" x14ac:dyDescent="0.3">
      <c r="A1" s="67" t="s">
        <v>75</v>
      </c>
      <c r="B1" s="68"/>
      <c r="C1" s="68"/>
      <c r="D1" s="68"/>
      <c r="E1" s="68"/>
      <c r="F1" s="20"/>
      <c r="G1" s="20"/>
      <c r="H1" s="20"/>
      <c r="I1" s="20"/>
      <c r="J1" s="19"/>
      <c r="K1" s="21"/>
      <c r="L1" s="21"/>
      <c r="M1" s="20"/>
      <c r="N1" s="20"/>
      <c r="O1" s="20"/>
      <c r="P1" s="20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22"/>
      <c r="AG1" s="20"/>
    </row>
    <row r="2" spans="1:34" s="25" customFormat="1" ht="15.6" x14ac:dyDescent="0.3">
      <c r="A2" s="69" t="s">
        <v>7</v>
      </c>
      <c r="B2" s="70"/>
      <c r="C2" s="70"/>
      <c r="D2" s="70"/>
      <c r="E2" s="70"/>
      <c r="F2" s="71" t="s">
        <v>0</v>
      </c>
      <c r="G2" s="71"/>
      <c r="H2" s="71"/>
      <c r="I2" s="71"/>
      <c r="J2" s="72"/>
      <c r="K2" s="24"/>
      <c r="L2" s="24"/>
      <c r="M2" s="70" t="s">
        <v>27</v>
      </c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3"/>
      <c r="AG2" s="53" t="s">
        <v>10</v>
      </c>
    </row>
    <row r="3" spans="1:34" ht="94.5" customHeight="1" x14ac:dyDescent="0.3">
      <c r="A3" s="19" t="s">
        <v>1</v>
      </c>
      <c r="B3" s="19" t="s">
        <v>28</v>
      </c>
      <c r="C3" s="26" t="s">
        <v>65</v>
      </c>
      <c r="D3" s="26" t="s">
        <v>8</v>
      </c>
      <c r="E3" s="26" t="s">
        <v>9</v>
      </c>
      <c r="F3" s="20" t="s">
        <v>16</v>
      </c>
      <c r="G3" s="20" t="s">
        <v>11</v>
      </c>
      <c r="H3" s="20" t="s">
        <v>4</v>
      </c>
      <c r="I3" s="20" t="s">
        <v>15</v>
      </c>
      <c r="J3" s="19" t="s">
        <v>14</v>
      </c>
      <c r="K3" s="21"/>
      <c r="L3" s="27" t="s">
        <v>12</v>
      </c>
      <c r="M3" s="20" t="s">
        <v>17</v>
      </c>
      <c r="N3" s="19" t="s">
        <v>4</v>
      </c>
      <c r="O3" s="20" t="s">
        <v>18</v>
      </c>
      <c r="P3" s="20" t="s">
        <v>4</v>
      </c>
      <c r="Q3" s="19" t="s">
        <v>19</v>
      </c>
      <c r="R3" s="19" t="s">
        <v>4</v>
      </c>
      <c r="S3" s="19" t="s">
        <v>20</v>
      </c>
      <c r="T3" s="19" t="s">
        <v>4</v>
      </c>
      <c r="U3" s="19" t="s">
        <v>21</v>
      </c>
      <c r="V3" s="19" t="s">
        <v>4</v>
      </c>
      <c r="W3" s="19" t="s">
        <v>22</v>
      </c>
      <c r="X3" s="19" t="s">
        <v>4</v>
      </c>
      <c r="Y3" s="19" t="s">
        <v>23</v>
      </c>
      <c r="Z3" s="26" t="s">
        <v>4</v>
      </c>
      <c r="AA3" s="19" t="s">
        <v>24</v>
      </c>
      <c r="AB3" s="19" t="s">
        <v>4</v>
      </c>
      <c r="AC3" s="19" t="s">
        <v>25</v>
      </c>
      <c r="AD3" s="19" t="s">
        <v>4</v>
      </c>
      <c r="AE3" s="19" t="s">
        <v>26</v>
      </c>
      <c r="AF3" s="22" t="s">
        <v>4</v>
      </c>
      <c r="AG3" s="54"/>
      <c r="AH3" s="19" t="s">
        <v>62</v>
      </c>
    </row>
    <row r="4" spans="1:34" ht="27.6" customHeight="1" x14ac:dyDescent="0.3">
      <c r="A4" s="74" t="s">
        <v>68</v>
      </c>
      <c r="B4" s="75"/>
      <c r="C4" s="75"/>
      <c r="D4" s="75"/>
      <c r="E4" s="75"/>
      <c r="F4" s="20"/>
      <c r="G4" s="20"/>
      <c r="H4" s="20"/>
      <c r="I4" s="20"/>
      <c r="J4" s="19"/>
      <c r="K4" s="21"/>
      <c r="L4" s="27"/>
      <c r="M4" s="20"/>
      <c r="N4" s="19"/>
      <c r="O4" s="20"/>
      <c r="P4" s="20"/>
      <c r="Q4" s="19"/>
      <c r="R4" s="19"/>
      <c r="S4" s="19"/>
      <c r="T4" s="19"/>
      <c r="U4" s="19"/>
      <c r="V4" s="19"/>
      <c r="W4" s="19"/>
      <c r="X4" s="19"/>
      <c r="Y4" s="19"/>
      <c r="Z4" s="26"/>
      <c r="AA4" s="19"/>
      <c r="AB4" s="19"/>
      <c r="AC4" s="19"/>
      <c r="AD4" s="19"/>
      <c r="AE4" s="19"/>
      <c r="AF4" s="22"/>
      <c r="AG4" s="34"/>
      <c r="AH4" s="19"/>
    </row>
    <row r="5" spans="1:34" s="33" customFormat="1" ht="28.8" x14ac:dyDescent="0.3">
      <c r="A5" s="12">
        <v>1</v>
      </c>
      <c r="B5" s="12" t="s">
        <v>55</v>
      </c>
      <c r="C5" s="14" t="s">
        <v>66</v>
      </c>
      <c r="D5" s="12" t="s">
        <v>56</v>
      </c>
      <c r="E5" s="12" t="s">
        <v>57</v>
      </c>
      <c r="F5" s="29" t="s">
        <v>5</v>
      </c>
      <c r="G5" s="29">
        <v>8.08</v>
      </c>
      <c r="H5" s="29">
        <f t="shared" ref="H5" si="0">G5*110</f>
        <v>888.8</v>
      </c>
      <c r="I5" s="29" t="s">
        <v>5</v>
      </c>
      <c r="J5" s="12" t="s">
        <v>5</v>
      </c>
      <c r="K5" s="30" t="str">
        <f t="shared" ref="K5" si="1">IF(AND(F5="ΝΑΙ",IF(J5="ΝΑΙ",I5="ΝΑΙ")),"ΟΚ","ΑΠΟΡΡΙΠΤΕΤΑΙ")</f>
        <v>ΟΚ</v>
      </c>
      <c r="L5" s="30" t="s">
        <v>13</v>
      </c>
      <c r="M5" s="29" t="s">
        <v>5</v>
      </c>
      <c r="N5" s="12">
        <f t="shared" ref="N5" si="2">IF(M5="ΝΑΙ",120,0)</f>
        <v>120</v>
      </c>
      <c r="O5" s="29" t="s">
        <v>5</v>
      </c>
      <c r="P5" s="29">
        <f t="shared" ref="P5" si="3">IF(O5="ΝΑΙ",60,0)</f>
        <v>60</v>
      </c>
      <c r="Q5" s="12" t="s">
        <v>5</v>
      </c>
      <c r="R5" s="12">
        <f t="shared" ref="R5" si="4">IF(Q5="ΝΑΙ",250,0)</f>
        <v>250</v>
      </c>
      <c r="S5" s="12"/>
      <c r="T5" s="12">
        <f t="shared" ref="T5" si="5">IF(S5="ΝΑΙ",120,0)</f>
        <v>0</v>
      </c>
      <c r="U5" s="12"/>
      <c r="V5" s="12">
        <f t="shared" ref="V5" si="6">IF(U5="ΑΡΙΣΤΗ",70,IF(U5="ΠΟΛΥ ΚΑΛΗ",50,IF(U5="ΚΑΛΗ",30,)))</f>
        <v>0</v>
      </c>
      <c r="W5" s="12"/>
      <c r="X5" s="12">
        <f t="shared" ref="X5" si="7">IF(W5="ΑΡΙΣΤΗ",70,IF(W5="ΠΟΛΥ ΚΑΛΗ",50,IF(W5="ΚΑΛΗ",30,)))</f>
        <v>0</v>
      </c>
      <c r="Y5" s="12" t="s">
        <v>2</v>
      </c>
      <c r="Z5" s="12">
        <f t="shared" ref="Z5" si="8">IF(Y5="ΑΡΙΣΤΗ",70,IF(Y5="ΠΟΛΥ ΚΑΛΗ",50,IF(Y5="ΚΑΛΗ",30,)))</f>
        <v>70</v>
      </c>
      <c r="AA5" s="12" t="s">
        <v>13</v>
      </c>
      <c r="AB5" s="12">
        <f t="shared" ref="AB5" si="9">IF(AA5="ΝΑΙ",150,0)</f>
        <v>0</v>
      </c>
      <c r="AC5" s="12"/>
      <c r="AD5" s="12">
        <f t="shared" ref="AD5" si="10">AC5*17</f>
        <v>0</v>
      </c>
      <c r="AE5" s="12">
        <v>63</v>
      </c>
      <c r="AF5" s="31">
        <f t="shared" ref="AF5" si="11">AE5*7</f>
        <v>441</v>
      </c>
      <c r="AG5" s="32">
        <f t="shared" ref="AG5" si="12">H5+N5+P5+R5+T5+X5+Z5+AD5+AF5+V5+AB5</f>
        <v>1829.8</v>
      </c>
      <c r="AH5" s="12"/>
    </row>
    <row r="6" spans="1:34" s="33" customFormat="1" ht="27.6" customHeight="1" x14ac:dyDescent="0.3">
      <c r="A6" s="76" t="s">
        <v>69</v>
      </c>
      <c r="B6" s="77"/>
      <c r="C6" s="77"/>
      <c r="D6" s="77"/>
      <c r="E6" s="78"/>
      <c r="F6" s="29"/>
      <c r="G6" s="29"/>
      <c r="H6" s="29"/>
      <c r="I6" s="29"/>
      <c r="J6" s="12"/>
      <c r="K6" s="30"/>
      <c r="L6" s="30"/>
      <c r="M6" s="29"/>
      <c r="N6" s="12"/>
      <c r="O6" s="29"/>
      <c r="P6" s="29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31"/>
      <c r="AG6" s="32"/>
      <c r="AH6" s="12"/>
    </row>
    <row r="7" spans="1:34" ht="28.8" x14ac:dyDescent="0.3">
      <c r="A7" s="19">
        <v>2</v>
      </c>
      <c r="B7" s="19" t="s">
        <v>48</v>
      </c>
      <c r="C7" s="19">
        <v>2520</v>
      </c>
      <c r="D7" s="19" t="s">
        <v>49</v>
      </c>
      <c r="E7" s="19" t="s">
        <v>50</v>
      </c>
      <c r="F7" s="20" t="s">
        <v>5</v>
      </c>
      <c r="G7" s="20">
        <v>6.45</v>
      </c>
      <c r="H7" s="20">
        <f t="shared" ref="H7" si="13">G7*110</f>
        <v>709.5</v>
      </c>
      <c r="I7" s="20" t="s">
        <v>5</v>
      </c>
      <c r="J7" s="19" t="s">
        <v>5</v>
      </c>
      <c r="K7" s="21" t="str">
        <f t="shared" ref="K7" si="14">IF(AND(F7="ΝΑΙ",IF(J7="ΝΑΙ",I7="ΝΑΙ")),"ΟΚ","ΑΠΟΡΡΙΠΤΕΤΑΙ")</f>
        <v>ΟΚ</v>
      </c>
      <c r="L7" s="21" t="s">
        <v>5</v>
      </c>
      <c r="M7" s="20" t="s">
        <v>5</v>
      </c>
      <c r="N7" s="19">
        <f t="shared" ref="N7" si="15">IF(M7="ΝΑΙ",120,0)</f>
        <v>120</v>
      </c>
      <c r="O7" s="20" t="s">
        <v>13</v>
      </c>
      <c r="P7" s="20">
        <f t="shared" ref="P7" si="16">IF(O7="ΝΑΙ",60,0)</f>
        <v>0</v>
      </c>
      <c r="Q7" s="19" t="s">
        <v>13</v>
      </c>
      <c r="R7" s="19">
        <f t="shared" ref="R7" si="17">IF(Q7="ΝΑΙ",250,0)</f>
        <v>0</v>
      </c>
      <c r="S7" s="19" t="s">
        <v>13</v>
      </c>
      <c r="T7" s="19">
        <f t="shared" ref="T7" si="18">IF(S7="ΝΑΙ",120,0)</f>
        <v>0</v>
      </c>
      <c r="U7" s="19"/>
      <c r="V7" s="19">
        <f t="shared" ref="V7" si="19">IF(U7="ΑΡΙΣΤΗ",70,IF(U7="ΠΟΛΥ ΚΑΛΗ",50,IF(U7="ΚΑΛΗ",30,)))</f>
        <v>0</v>
      </c>
      <c r="W7" s="19"/>
      <c r="X7" s="19">
        <f t="shared" ref="X7" si="20">IF(W7="ΑΡΙΣΤΗ",70,IF(W7="ΠΟΛΥ ΚΑΛΗ",50,IF(W7="ΚΑΛΗ",30,)))</f>
        <v>0</v>
      </c>
      <c r="Y7" s="19"/>
      <c r="Z7" s="19">
        <f t="shared" ref="Z7" si="21">IF(Y7="ΑΡΙΣΤΗ",70,IF(Y7="ΠΟΛΥ ΚΑΛΗ",50,IF(Y7="ΚΑΛΗ",30,)))</f>
        <v>0</v>
      </c>
      <c r="AA7" s="19" t="s">
        <v>13</v>
      </c>
      <c r="AB7" s="19">
        <f t="shared" ref="AB7" si="22">IF(AA7="ΝΑΙ",150,0)</f>
        <v>0</v>
      </c>
      <c r="AC7" s="19">
        <v>24</v>
      </c>
      <c r="AD7" s="19">
        <f t="shared" ref="AD7" si="23">AC7*17</f>
        <v>408</v>
      </c>
      <c r="AE7" s="19"/>
      <c r="AF7" s="22">
        <f t="shared" ref="AF7" si="24">AE7*7</f>
        <v>0</v>
      </c>
      <c r="AG7" s="28">
        <f t="shared" ref="AG7" si="25">H7+N7+P7+R7+T7+X7+Z7+AD7+AF7+V7+AB7</f>
        <v>1237.5</v>
      </c>
      <c r="AH7" s="19"/>
    </row>
  </sheetData>
  <mergeCells count="7">
    <mergeCell ref="AG2:AG3"/>
    <mergeCell ref="A4:E4"/>
    <mergeCell ref="A6:E6"/>
    <mergeCell ref="A1:E1"/>
    <mergeCell ref="A2:E2"/>
    <mergeCell ref="F2:J2"/>
    <mergeCell ref="M2:AF2"/>
  </mergeCells>
  <dataValidations count="6">
    <dataValidation type="decimal" allowBlank="1" showInputMessage="1" showErrorMessage="1" sqref="G5:G7" xr:uid="{F8F232B8-9DA0-4A8E-945A-2C7723B435EE}">
      <formula1>5</formula1>
      <formula2>10</formula2>
    </dataValidation>
    <dataValidation type="whole" allowBlank="1" showInputMessage="1" showErrorMessage="1" errorTitle="ΠΡΟΣΟΧΗ!" error="ΑΠΟ 1 ΕΩΣ 84 ΜΗΝΕΣ" sqref="AE5:AE7" xr:uid="{11C44495-144D-474A-AC64-1C9FA1EA2AF2}">
      <formula1>1</formula1>
      <formula2>84</formula2>
    </dataValidation>
    <dataValidation type="list" allowBlank="1" showInputMessage="1" showErrorMessage="1" sqref="AA7 O7 S7 F7 L7:M7 I7:J7 Q7 Y7 U7 W7" xr:uid="{D95714DA-9FE6-4466-8D5A-F7B8FBFCB827}">
      <formula1>#REF!</formula1>
    </dataValidation>
    <dataValidation type="whole" allowBlank="1" showInputMessage="1" showErrorMessage="1" errorTitle="ΠΡΟΣΟΧΗ!" error="ΑΠΟ 1 ΕΩΣ 24 ΜΗΝΕΣ" sqref="AC5:AC7" xr:uid="{6003504A-0AD4-45DB-8FDC-E8BB3FFC2365}">
      <formula1>1</formula1>
      <formula2>24</formula2>
    </dataValidation>
    <dataValidation type="list" allowBlank="1" showInputMessage="1" showErrorMessage="1" sqref="Y5:Y6 U5:U6 W5:W6" xr:uid="{7998E72B-65C1-4773-B2A8-74EE18B4E61B}">
      <formula1>$AR$7:$AR$8</formula1>
    </dataValidation>
    <dataValidation type="list" allowBlank="1" showInputMessage="1" showErrorMessage="1" sqref="AA5:AA6 O5:O6 S5:S6 F5:F6 L5:M6 I5:J6 Q5:Q6" xr:uid="{CB1D7B82-39AF-47AC-ACD2-BD920FC8B58B}">
      <formula1>$AQ$7:$AQ$7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5</vt:i4>
      </vt:variant>
    </vt:vector>
  </HeadingPairs>
  <TitlesOfParts>
    <vt:vector size="5" baseType="lpstr">
      <vt:lpstr>ΓΕΝ. ΚΑΤΑΤΑΞΗ ΜΕ ΕΜΠΕΙΡΙΑ</vt:lpstr>
      <vt:lpstr>ΓΕΝ. ΚΑΤΑΤΑΞΗ Χ. ΕΜΠΕΙΡΙΑ</vt:lpstr>
      <vt:lpstr>ΑΠΟΡΡΙΠΤΕΟΙ</vt:lpstr>
      <vt:lpstr>ΓΕΝ. ΚΑΤΑΤΑΞΗ ΠΟΛ. Χ. ΕΜΠΕΙΡΙΑ</vt:lpstr>
      <vt:lpstr>ΠΡΟΣΛΗΠΤΕΟΙ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Μπάμπης</dc:creator>
  <cp:lastModifiedBy>Μπάμπης</cp:lastModifiedBy>
  <cp:lastPrinted>2018-07-11T08:00:05Z</cp:lastPrinted>
  <dcterms:created xsi:type="dcterms:W3CDTF">2017-10-23T05:29:48Z</dcterms:created>
  <dcterms:modified xsi:type="dcterms:W3CDTF">2018-11-27T18:00:56Z</dcterms:modified>
</cp:coreProperties>
</file>